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120" windowWidth="25200" windowHeight="11475" firstSheet="2" activeTab="4"/>
  </bookViews>
  <sheets>
    <sheet name="пример" sheetId="8" state="hidden" r:id="rId1"/>
    <sheet name="квартальный отчет Вариант 1" sheetId="4" state="hidden" r:id="rId2"/>
    <sheet name="01" sheetId="39" r:id="rId3"/>
    <sheet name="02" sheetId="40" r:id="rId4"/>
    <sheet name="3" sheetId="33" r:id="rId5"/>
    <sheet name="4" sheetId="35" r:id="rId6"/>
    <sheet name="5" sheetId="30" r:id="rId7"/>
    <sheet name="6" sheetId="29" r:id="rId8"/>
    <sheet name="7" sheetId="27" r:id="rId9"/>
    <sheet name="8" sheetId="26" r:id="rId10"/>
    <sheet name="9" sheetId="36" r:id="rId11"/>
    <sheet name="10" sheetId="41" r:id="rId12"/>
  </sheets>
  <definedNames>
    <definedName name="_xlnm._FilterDatabase" localSheetId="0" hidden="1">пример!$A$3:$O$16</definedName>
    <definedName name="_xlnm.Print_Titles" localSheetId="4">'3'!$9:$9</definedName>
    <definedName name="_xlnm.Print_Titles" localSheetId="5">'4'!$9:$9</definedName>
    <definedName name="_xlnm.Print_Titles" localSheetId="6">'5'!$9:$9</definedName>
    <definedName name="_xlnm.Print_Titles" localSheetId="7">'6'!$9:$9</definedName>
    <definedName name="_xlnm.Print_Titles" localSheetId="8">'7'!$9:$9</definedName>
    <definedName name="_xlnm.Print_Titles" localSheetId="9">'8'!$9:$9</definedName>
    <definedName name="_xlnm.Print_Titles" localSheetId="10">'9'!$9:$9</definedName>
    <definedName name="километр" localSheetId="2">#REF!</definedName>
    <definedName name="километр" localSheetId="3">#REF!</definedName>
    <definedName name="километр" localSheetId="4">#REF!</definedName>
    <definedName name="километр" localSheetId="5">#REF!</definedName>
    <definedName name="километр" localSheetId="6">#REF!</definedName>
    <definedName name="километр" localSheetId="7">#REF!</definedName>
    <definedName name="километр" localSheetId="8">#REF!</definedName>
    <definedName name="километр" localSheetId="9">#REF!</definedName>
    <definedName name="километр" localSheetId="10">#REF!</definedName>
    <definedName name="километр" localSheetId="1">#REF!</definedName>
    <definedName name="километр" localSheetId="0">#REF!</definedName>
    <definedName name="километр">#REF!</definedName>
    <definedName name="_xlnm.Print_Area" localSheetId="5">'4'!$A$1:$N$49</definedName>
  </definedNames>
  <calcPr calcId="14562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29" i="40" l="1"/>
  <c r="M128" i="40"/>
  <c r="M18" i="41"/>
  <c r="L18" i="41"/>
  <c r="M19" i="41"/>
  <c r="N19" i="41"/>
  <c r="N18" i="41"/>
  <c r="L19" i="41"/>
  <c r="M13" i="35"/>
  <c r="N13" i="35"/>
  <c r="M15" i="35"/>
  <c r="N15" i="35"/>
  <c r="L13" i="35"/>
  <c r="L15" i="35"/>
  <c r="M13" i="33"/>
  <c r="N13" i="33"/>
  <c r="M15" i="33"/>
  <c r="N15" i="33"/>
  <c r="L13" i="33"/>
  <c r="L15" i="33"/>
  <c r="G46" i="33"/>
  <c r="N13" i="40"/>
  <c r="O13" i="40"/>
  <c r="M13" i="40"/>
  <c r="N14" i="40"/>
  <c r="O14" i="40"/>
  <c r="M14" i="40"/>
  <c r="N15" i="40"/>
  <c r="O15" i="40"/>
  <c r="M15" i="40"/>
  <c r="O15" i="39"/>
  <c r="M76" i="39"/>
  <c r="M77" i="39"/>
  <c r="M78" i="39"/>
  <c r="O13" i="39"/>
  <c r="N14" i="39"/>
  <c r="O14" i="39"/>
  <c r="M13" i="39"/>
  <c r="M14" i="39"/>
  <c r="M15" i="39"/>
  <c r="M24" i="39"/>
  <c r="G193" i="40"/>
  <c r="G145" i="40"/>
  <c r="G150" i="39"/>
  <c r="G83" i="39"/>
  <c r="M140" i="40"/>
  <c r="M135" i="40"/>
  <c r="L48" i="33"/>
  <c r="L46" i="33"/>
  <c r="M147" i="40"/>
  <c r="L23" i="35"/>
  <c r="L24" i="35"/>
  <c r="M76" i="40"/>
  <c r="M195" i="40"/>
  <c r="G75" i="40"/>
  <c r="G43" i="35"/>
  <c r="M43" i="35"/>
  <c r="N43" i="35"/>
  <c r="M45" i="35"/>
  <c r="N45" i="35"/>
  <c r="L43" i="35"/>
  <c r="L45" i="35"/>
  <c r="L39" i="35"/>
  <c r="G45" i="39"/>
  <c r="M146" i="39"/>
  <c r="G144" i="39"/>
  <c r="M144" i="39"/>
  <c r="N145" i="39"/>
  <c r="O145" i="39"/>
  <c r="M65" i="39"/>
  <c r="M64" i="39"/>
  <c r="N11" i="27"/>
  <c r="M11" i="27"/>
  <c r="L11" i="27"/>
  <c r="N11" i="35"/>
  <c r="M11" i="35"/>
  <c r="M61" i="40"/>
  <c r="M60" i="40"/>
  <c r="M14" i="41"/>
  <c r="M11" i="41"/>
  <c r="M10" i="41"/>
  <c r="N14" i="41"/>
  <c r="N11" i="41"/>
  <c r="N10" i="41"/>
  <c r="M15" i="41"/>
  <c r="M12" i="41"/>
  <c r="N15" i="41"/>
  <c r="N12" i="41"/>
  <c r="L15" i="41"/>
  <c r="L12" i="41"/>
  <c r="L14" i="41"/>
  <c r="L11" i="41"/>
  <c r="L10" i="41"/>
  <c r="N71" i="40"/>
  <c r="O71" i="40"/>
  <c r="N72" i="40"/>
  <c r="O72" i="40"/>
  <c r="M71" i="40"/>
  <c r="M72" i="40"/>
  <c r="N66" i="40"/>
  <c r="O66" i="40"/>
  <c r="N67" i="40"/>
  <c r="O67" i="40"/>
  <c r="M66" i="40"/>
  <c r="M67" i="40"/>
  <c r="G60" i="40"/>
  <c r="O60" i="40"/>
  <c r="N60" i="40"/>
  <c r="N61" i="40"/>
  <c r="O61" i="40"/>
  <c r="M44" i="39"/>
  <c r="M46" i="39"/>
  <c r="L11" i="35"/>
  <c r="O70" i="40"/>
  <c r="N13" i="41"/>
  <c r="M13" i="41"/>
  <c r="M70" i="40"/>
  <c r="N70" i="40"/>
  <c r="L13" i="41"/>
  <c r="O65" i="40"/>
  <c r="M65" i="40"/>
  <c r="N65" i="40"/>
  <c r="M77" i="40"/>
  <c r="M85" i="39"/>
  <c r="M83" i="39"/>
  <c r="L212" i="39"/>
  <c r="G23" i="35"/>
  <c r="G22" i="35"/>
  <c r="G130" i="40"/>
  <c r="M193" i="40"/>
  <c r="L151" i="40"/>
  <c r="L148" i="40"/>
  <c r="L88" i="40"/>
  <c r="L86" i="40"/>
  <c r="L84" i="40"/>
  <c r="N20" i="39"/>
  <c r="N18" i="39"/>
  <c r="O20" i="39"/>
  <c r="O18" i="39"/>
  <c r="M20" i="39"/>
  <c r="M18" i="39"/>
  <c r="M152" i="39"/>
  <c r="L215" i="39"/>
  <c r="L214" i="39"/>
  <c r="L211" i="39"/>
  <c r="L210" i="39"/>
  <c r="L209" i="39"/>
  <c r="L207" i="39"/>
  <c r="L206" i="39"/>
  <c r="L205" i="39"/>
  <c r="L204" i="39"/>
  <c r="L203" i="39"/>
  <c r="L201" i="39"/>
  <c r="L200" i="39"/>
  <c r="L197" i="39"/>
  <c r="L196" i="39"/>
  <c r="L195" i="39"/>
  <c r="L194" i="39"/>
  <c r="L193" i="39"/>
  <c r="L192" i="39"/>
  <c r="L190" i="39"/>
  <c r="L189" i="39"/>
  <c r="L184" i="39"/>
  <c r="L180" i="39"/>
  <c r="L171" i="39"/>
  <c r="L170" i="39"/>
  <c r="L165" i="39"/>
  <c r="L161" i="39"/>
  <c r="L159" i="39"/>
  <c r="L156" i="39"/>
  <c r="L129" i="39"/>
  <c r="L115" i="39"/>
  <c r="L100" i="39"/>
  <c r="O83" i="39"/>
  <c r="N83" i="39"/>
  <c r="I22" i="39"/>
  <c r="O22" i="39"/>
  <c r="N22" i="39"/>
  <c r="M33" i="39"/>
  <c r="G39" i="39"/>
  <c r="O145" i="40"/>
  <c r="N145" i="40"/>
  <c r="N31" i="40"/>
  <c r="O31" i="40"/>
  <c r="M31" i="40"/>
  <c r="N46" i="33"/>
  <c r="M46" i="33"/>
  <c r="M32" i="33"/>
  <c r="N32" i="33"/>
  <c r="L32" i="33"/>
  <c r="L37" i="35"/>
  <c r="M13" i="30"/>
  <c r="N13" i="30"/>
  <c r="L13" i="30"/>
  <c r="M14" i="30"/>
  <c r="N14" i="30"/>
  <c r="L14" i="30"/>
  <c r="M15" i="30"/>
  <c r="N15" i="30"/>
  <c r="L15" i="30"/>
  <c r="H35" i="29"/>
  <c r="I35" i="29"/>
  <c r="J35" i="29"/>
  <c r="G35" i="29"/>
  <c r="M36" i="29"/>
  <c r="N36" i="29"/>
  <c r="L36" i="29"/>
  <c r="M37" i="29"/>
  <c r="N37" i="29"/>
  <c r="L37" i="29"/>
  <c r="L35" i="29"/>
  <c r="N35" i="29"/>
  <c r="M35" i="29"/>
  <c r="G33" i="39"/>
  <c r="G32" i="39"/>
  <c r="J22" i="39"/>
  <c r="G22" i="39"/>
  <c r="J42" i="40"/>
  <c r="I42" i="40"/>
  <c r="G42" i="40"/>
  <c r="G31" i="40"/>
  <c r="G30" i="40"/>
  <c r="G32" i="33"/>
  <c r="G31" i="33"/>
  <c r="L22" i="35"/>
  <c r="G17" i="33"/>
  <c r="M75" i="40"/>
  <c r="M19" i="35"/>
  <c r="M17" i="35"/>
  <c r="N19" i="35"/>
  <c r="N17" i="35"/>
  <c r="L19" i="35"/>
  <c r="L17" i="35"/>
  <c r="M40" i="33"/>
  <c r="M38" i="33"/>
  <c r="N40" i="33"/>
  <c r="N38" i="33"/>
  <c r="L40" i="33"/>
  <c r="L38" i="33"/>
  <c r="B38" i="33"/>
  <c r="G38" i="33"/>
  <c r="G22" i="33"/>
  <c r="M24" i="33"/>
  <c r="N24" i="33"/>
  <c r="L24" i="33"/>
  <c r="M19" i="33"/>
  <c r="N19" i="33"/>
  <c r="L19" i="33"/>
  <c r="L33" i="33"/>
  <c r="N50" i="40"/>
  <c r="O50" i="40"/>
  <c r="M48" i="40"/>
  <c r="M50" i="40"/>
  <c r="L31" i="33"/>
  <c r="N44" i="39"/>
  <c r="O44" i="39"/>
  <c r="N46" i="39"/>
  <c r="O46" i="39"/>
  <c r="O34" i="39"/>
  <c r="N34" i="39"/>
  <c r="M34" i="39"/>
  <c r="O33" i="39"/>
  <c r="N33" i="39"/>
  <c r="N33" i="33"/>
  <c r="M33" i="33"/>
  <c r="O32" i="40"/>
  <c r="O30" i="40"/>
  <c r="N32" i="40"/>
  <c r="N30" i="40"/>
  <c r="M32" i="40"/>
  <c r="N40" i="39"/>
  <c r="O40" i="39"/>
  <c r="M40" i="39"/>
  <c r="N41" i="39"/>
  <c r="O41" i="39"/>
  <c r="M41" i="39"/>
  <c r="M12" i="39"/>
  <c r="O32" i="39"/>
  <c r="N39" i="39"/>
  <c r="M32" i="39"/>
  <c r="O39" i="39"/>
  <c r="N32" i="39"/>
  <c r="N31" i="33"/>
  <c r="M30" i="40"/>
  <c r="M39" i="39"/>
  <c r="M31" i="33"/>
  <c r="M145" i="40"/>
  <c r="M63" i="39"/>
  <c r="M13" i="36"/>
  <c r="N13" i="36"/>
  <c r="L13" i="36"/>
  <c r="M14" i="36"/>
  <c r="N14" i="36"/>
  <c r="L14" i="36"/>
  <c r="M15" i="36"/>
  <c r="N15" i="36"/>
  <c r="L15" i="36"/>
  <c r="L24" i="30"/>
  <c r="L25" i="30"/>
  <c r="L26" i="30"/>
  <c r="L12" i="30"/>
  <c r="M13" i="29"/>
  <c r="N13" i="29"/>
  <c r="M14" i="29"/>
  <c r="N14" i="29"/>
  <c r="M15" i="29"/>
  <c r="N15" i="29"/>
  <c r="L13" i="29"/>
  <c r="L14" i="29"/>
  <c r="L15" i="29"/>
  <c r="N130" i="40"/>
  <c r="O130" i="40"/>
  <c r="M130" i="40"/>
  <c r="N131" i="40"/>
  <c r="O131" i="40"/>
  <c r="M131" i="40"/>
  <c r="N132" i="40"/>
  <c r="O132" i="40"/>
  <c r="M132" i="40"/>
  <c r="O193" i="40"/>
  <c r="N193" i="40"/>
  <c r="L145" i="40"/>
  <c r="O75" i="40"/>
  <c r="N75" i="40"/>
  <c r="L63" i="40"/>
  <c r="G49" i="40"/>
  <c r="O48" i="40"/>
  <c r="N48" i="40"/>
  <c r="L48" i="40"/>
  <c r="L30" i="40"/>
  <c r="G48" i="40"/>
  <c r="O43" i="40"/>
  <c r="N43" i="40"/>
  <c r="M43" i="40"/>
  <c r="O42" i="40"/>
  <c r="N42" i="40"/>
  <c r="M42" i="40"/>
  <c r="O41" i="40"/>
  <c r="N41" i="40"/>
  <c r="M41" i="40"/>
  <c r="L41" i="40"/>
  <c r="G41" i="40"/>
  <c r="L40" i="40"/>
  <c r="O38" i="40"/>
  <c r="N38" i="40"/>
  <c r="M38" i="40"/>
  <c r="O37" i="40"/>
  <c r="N37" i="40"/>
  <c r="M37" i="40"/>
  <c r="O27" i="40"/>
  <c r="N27" i="40"/>
  <c r="M27" i="40"/>
  <c r="O26" i="40"/>
  <c r="N26" i="40"/>
  <c r="M26" i="40"/>
  <c r="G26" i="40"/>
  <c r="O23" i="40"/>
  <c r="N23" i="40"/>
  <c r="M23" i="40"/>
  <c r="O22" i="40"/>
  <c r="N22" i="40"/>
  <c r="M22" i="40"/>
  <c r="G22" i="40"/>
  <c r="O20" i="40"/>
  <c r="N20" i="40"/>
  <c r="M20" i="40"/>
  <c r="O18" i="40"/>
  <c r="N18" i="40"/>
  <c r="M18" i="40"/>
  <c r="G18" i="40"/>
  <c r="G13" i="40"/>
  <c r="N76" i="39"/>
  <c r="O76" i="39"/>
  <c r="N77" i="39"/>
  <c r="O77" i="39"/>
  <c r="N78" i="39"/>
  <c r="O78" i="39"/>
  <c r="O150" i="39"/>
  <c r="N150" i="39"/>
  <c r="L72" i="39"/>
  <c r="L68" i="39"/>
  <c r="O65" i="39"/>
  <c r="O64" i="39"/>
  <c r="N64" i="39"/>
  <c r="L58" i="39"/>
  <c r="L56" i="39"/>
  <c r="L54" i="39"/>
  <c r="L52" i="39"/>
  <c r="L48" i="39"/>
  <c r="L47" i="39"/>
  <c r="O45" i="39"/>
  <c r="N45" i="39"/>
  <c r="M45" i="39"/>
  <c r="G44" i="39"/>
  <c r="L28" i="39"/>
  <c r="L27" i="39"/>
  <c r="L26" i="39"/>
  <c r="L25" i="39"/>
  <c r="M22" i="39"/>
  <c r="J13" i="39"/>
  <c r="I13" i="39"/>
  <c r="G13" i="39"/>
  <c r="M11" i="40"/>
  <c r="M12" i="40"/>
  <c r="M10" i="40"/>
  <c r="O12" i="40"/>
  <c r="O11" i="40"/>
  <c r="N11" i="39"/>
  <c r="M11" i="39"/>
  <c r="N11" i="40"/>
  <c r="O12" i="39"/>
  <c r="O11" i="39"/>
  <c r="N12" i="40"/>
  <c r="M150" i="39"/>
  <c r="L193" i="40"/>
  <c r="L60" i="40"/>
  <c r="L13" i="40"/>
  <c r="L37" i="40"/>
  <c r="L75" i="40"/>
  <c r="L18" i="40"/>
  <c r="L22" i="39"/>
  <c r="L63" i="39"/>
  <c r="L44" i="39"/>
  <c r="L39" i="39"/>
  <c r="L32" i="39"/>
  <c r="L83" i="39"/>
  <c r="L76" i="39"/>
  <c r="L150" i="39"/>
  <c r="O10" i="40"/>
  <c r="N10" i="40"/>
  <c r="M10" i="39"/>
  <c r="O10" i="39"/>
  <c r="L10" i="40"/>
  <c r="M11" i="36"/>
  <c r="N11" i="36"/>
  <c r="M12" i="36"/>
  <c r="N12" i="36"/>
  <c r="L11" i="36"/>
  <c r="L12" i="36"/>
  <c r="N22" i="35"/>
  <c r="M22" i="35"/>
  <c r="J46" i="33"/>
  <c r="I46" i="33"/>
  <c r="M44" i="33"/>
  <c r="N44" i="33"/>
  <c r="L44" i="33"/>
  <c r="M18" i="33"/>
  <c r="N18" i="33"/>
  <c r="L18" i="33"/>
  <c r="M23" i="33"/>
  <c r="N23" i="33"/>
  <c r="L23" i="33"/>
  <c r="L22" i="33"/>
  <c r="M27" i="33"/>
  <c r="N27" i="33"/>
  <c r="L27" i="33"/>
  <c r="M29" i="33"/>
  <c r="N29" i="33"/>
  <c r="L29" i="33"/>
  <c r="L12" i="33"/>
  <c r="N11" i="33"/>
  <c r="L11" i="33"/>
  <c r="L10" i="33"/>
  <c r="M11" i="33"/>
  <c r="L17" i="33"/>
  <c r="N17" i="33"/>
  <c r="M17" i="33"/>
  <c r="G27" i="33"/>
  <c r="M12" i="33"/>
  <c r="N12" i="33"/>
  <c r="N10" i="33"/>
  <c r="M10" i="33"/>
  <c r="L12" i="35"/>
  <c r="L10" i="35"/>
  <c r="M12" i="35"/>
  <c r="M10" i="35"/>
  <c r="N12" i="35"/>
  <c r="N10" i="35"/>
  <c r="M24" i="30"/>
  <c r="N24" i="30"/>
  <c r="M26" i="30"/>
  <c r="M12" i="30"/>
  <c r="N26" i="30"/>
  <c r="N12" i="30"/>
  <c r="N25" i="30"/>
  <c r="M25" i="30"/>
  <c r="M20" i="30"/>
  <c r="N20" i="30"/>
  <c r="L20" i="30"/>
  <c r="M21" i="30"/>
  <c r="N21" i="30"/>
  <c r="L21" i="30"/>
  <c r="L11" i="30"/>
  <c r="L10" i="30"/>
  <c r="G13" i="29"/>
  <c r="M30" i="29"/>
  <c r="N30" i="29"/>
  <c r="L30" i="29"/>
  <c r="M31" i="29"/>
  <c r="N31" i="29"/>
  <c r="L31" i="29"/>
  <c r="M32" i="29"/>
  <c r="N32" i="29"/>
  <c r="L32" i="29"/>
  <c r="M20" i="29"/>
  <c r="N20" i="29"/>
  <c r="L20" i="29"/>
  <c r="M21" i="29"/>
  <c r="N21" i="29"/>
  <c r="M22" i="29"/>
  <c r="N22" i="29"/>
  <c r="M25" i="29"/>
  <c r="N25" i="29"/>
  <c r="L25" i="29"/>
  <c r="M26" i="29"/>
  <c r="N26" i="29"/>
  <c r="L26" i="29"/>
  <c r="L11" i="29"/>
  <c r="M27" i="29"/>
  <c r="N27" i="29"/>
  <c r="L27" i="29"/>
  <c r="L12" i="29"/>
  <c r="L10" i="29"/>
  <c r="M12" i="29"/>
  <c r="N12" i="29"/>
  <c r="N11" i="29"/>
  <c r="M11" i="29"/>
  <c r="N10" i="30"/>
  <c r="M11" i="30"/>
  <c r="N11" i="30"/>
  <c r="M10" i="30"/>
  <c r="M24" i="27"/>
  <c r="N24" i="27"/>
  <c r="L24" i="27"/>
  <c r="M20" i="27"/>
  <c r="N20" i="27"/>
  <c r="L20" i="27"/>
  <c r="M15" i="27"/>
  <c r="N15" i="27"/>
  <c r="L15" i="27"/>
  <c r="M15" i="26"/>
  <c r="N15" i="26"/>
  <c r="L15" i="26"/>
  <c r="M19" i="26"/>
  <c r="N19" i="26"/>
  <c r="L19" i="26"/>
  <c r="M17" i="26"/>
  <c r="N17" i="26"/>
  <c r="L17" i="26"/>
  <c r="M18" i="26"/>
  <c r="M11" i="26"/>
  <c r="N18" i="26"/>
  <c r="N11" i="26"/>
  <c r="L18" i="26"/>
  <c r="L11" i="26"/>
  <c r="M13" i="26"/>
  <c r="N13" i="26"/>
  <c r="L13" i="26"/>
  <c r="N10" i="36"/>
  <c r="M10" i="36"/>
  <c r="L10" i="36"/>
  <c r="L12" i="26"/>
  <c r="N12" i="27"/>
  <c r="N10" i="27"/>
  <c r="M10" i="29"/>
  <c r="N12" i="26"/>
  <c r="N10" i="26"/>
  <c r="L12" i="27"/>
  <c r="L10" i="27"/>
  <c r="N10" i="29"/>
  <c r="M12" i="27"/>
  <c r="M10" i="27"/>
  <c r="M12" i="26"/>
  <c r="M10" i="26"/>
  <c r="L10" i="26"/>
  <c r="M13" i="27"/>
  <c r="N13" i="27"/>
  <c r="L13" i="27"/>
  <c r="G37" i="35"/>
  <c r="L18" i="27"/>
  <c r="G18" i="27"/>
  <c r="G42" i="33"/>
  <c r="L42" i="33"/>
  <c r="G13" i="26"/>
  <c r="N22" i="27"/>
  <c r="M22" i="27"/>
  <c r="L22" i="27"/>
  <c r="G22" i="27"/>
  <c r="N18" i="27"/>
  <c r="M18" i="27"/>
  <c r="Q10" i="4"/>
  <c r="L18" i="8"/>
  <c r="L17" i="8"/>
  <c r="L16" i="8"/>
  <c r="L15" i="8"/>
  <c r="L14" i="8"/>
  <c r="L13" i="8"/>
  <c r="L12" i="8"/>
  <c r="L11" i="8"/>
  <c r="O10" i="8"/>
  <c r="N10" i="8"/>
  <c r="M10" i="8"/>
  <c r="K10" i="8"/>
  <c r="L9" i="8"/>
  <c r="L8" i="8"/>
  <c r="L7" i="8"/>
  <c r="L6" i="8"/>
  <c r="O5" i="8"/>
  <c r="N5" i="8"/>
  <c r="M5" i="8"/>
  <c r="K5" i="8"/>
  <c r="L10" i="8"/>
  <c r="L5" i="8"/>
  <c r="N17" i="39"/>
  <c r="N13" i="39"/>
  <c r="L13" i="39"/>
  <c r="L10" i="39"/>
  <c r="N12" i="39"/>
  <c r="N10" i="39"/>
</calcChain>
</file>

<file path=xl/sharedStrings.xml><?xml version="1.0" encoding="utf-8"?>
<sst xmlns="http://schemas.openxmlformats.org/spreadsheetml/2006/main" count="4592" uniqueCount="802">
  <si>
    <t>Учреждение 1</t>
  </si>
  <si>
    <t>…</t>
  </si>
  <si>
    <t>Учреждение 2</t>
  </si>
  <si>
    <t>№ основного мероприятия программы</t>
  </si>
  <si>
    <t>Код направления расходов</t>
  </si>
  <si>
    <t>ххххх</t>
  </si>
  <si>
    <t>Цель предоставления субсидии/Планируемый результат закупки товаров, выполнения работ, оказания услуг</t>
  </si>
  <si>
    <t>Мероприятие 1</t>
  </si>
  <si>
    <t>Мероприятие 2</t>
  </si>
  <si>
    <t>Мероприятие v</t>
  </si>
  <si>
    <t>Основное мероприятие/Направление расходов/Мероприятие или Учреждение - получатель субсидии</t>
  </si>
  <si>
    <t>Учреждение  v</t>
  </si>
  <si>
    <t>Сума финансового обеспечения по годам реализации, руб.</t>
  </si>
  <si>
    <t>Х</t>
  </si>
  <si>
    <t>n</t>
  </si>
  <si>
    <t>(n+1)</t>
  </si>
  <si>
    <t>(n+2)</t>
  </si>
  <si>
    <t>Показатель выполнения мероприятия</t>
  </si>
  <si>
    <t>Наименование показателя</t>
  </si>
  <si>
    <t>ед. изм.</t>
  </si>
  <si>
    <t>плановое значение</t>
  </si>
  <si>
    <t>M</t>
  </si>
  <si>
    <t>Наименование  основного мероприятия  R</t>
  </si>
  <si>
    <t>M.N</t>
  </si>
  <si>
    <t>Наименование направления расходов N</t>
  </si>
  <si>
    <t>M.N.1</t>
  </si>
  <si>
    <t>M.N.2</t>
  </si>
  <si>
    <t>M.N.v</t>
  </si>
  <si>
    <t>M.(N+1)</t>
  </si>
  <si>
    <t>Наименование направления расходов (N+1)</t>
  </si>
  <si>
    <t>M.(N+1).1</t>
  </si>
  <si>
    <t>M.(N+1).2</t>
  </si>
  <si>
    <t>M.(N+1).v</t>
  </si>
  <si>
    <t>(M+1)</t>
  </si>
  <si>
    <t>Наименование основного мероприятия (N+1)</t>
  </si>
  <si>
    <t>….</t>
  </si>
  <si>
    <t>……</t>
  </si>
  <si>
    <t>Финансовое обеспечение в текущем финансовом году, руб.</t>
  </si>
  <si>
    <t>плановое значение на 01.01.n</t>
  </si>
  <si>
    <t>изменения за отчетный период</t>
  </si>
  <si>
    <t>плановое значение на конец отчетного периода</t>
  </si>
  <si>
    <t>фактическое значение на конец отчетного периода</t>
  </si>
  <si>
    <t>изменения за отчетный период (+/ -)</t>
  </si>
  <si>
    <t>кассове расходы на конец отчетного периода</t>
  </si>
  <si>
    <t>Кассовые расходы МАУ /МБУ</t>
  </si>
  <si>
    <t xml:space="preserve">Пояснения </t>
  </si>
  <si>
    <t>Всего на плановый период</t>
  </si>
  <si>
    <t>(n-1)</t>
  </si>
  <si>
    <t>Код основного мероприятия</t>
  </si>
  <si>
    <t>КВР</t>
  </si>
  <si>
    <t>Исполнитель мероприятия</t>
  </si>
  <si>
    <t>Код по СР</t>
  </si>
  <si>
    <t>Краткое наименование по СР</t>
  </si>
  <si>
    <t xml:space="preserve">Основное мероприятие/Направление расходов/Мероприятие </t>
  </si>
  <si>
    <t>Срок реализации</t>
  </si>
  <si>
    <t xml:space="preserve">M – порядковый номер основного мероприятия принимает значения начиная с «01» до «99» по количеству основных мероприятий муниципальной программы и соответствует 4-5 разряду кода целевой статьи расходов (КЦСР), указанных в доведенных до ответственного исполнителя (ответственного соисполнителя) муниципальной программы лимитах бюджетных обязательств.
N - порядковый номер направления расходов принимает значения равное  коду дополнительной классификации расходов (ДопКР), указанному в доведенных до ответственного исполнителя (ответственного соисполнителя) муниципальной программы лимитах бюджетных обязательств. Код по СР - код исполнителя мероприятия по сводному реестру участников бюджетного процесса.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 При заполнении графы 10 срок реализации указывается в формате "месяц.год"). Графа 11 заполняется с учетом следующих особенностей: -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(муниципальных предприятий, муниципальных автономных и бюджетных учреждений) при внесении изменений в утвержденный план в графе 11 указываются остатки средств субсидий, потребность в которых подтверждена; - при реализации объектов капитального строительства в графе 11 указываются  кассовые расходы исполнителя мероприятия (получателя бюджетных средств) за все годы, предшествующие планируемому, с начала реализации объекта.
Графы 14 и 15  заполняются в случае, если завершение реализации мероприятия предполагается за пределами текущего финансового года, либо планируется заключение долгосрочного муниципального контракта (договора). </t>
  </si>
  <si>
    <t xml:space="preserve">Обеспечение предоставления доступного, качественного дошкольного образования
</t>
  </si>
  <si>
    <t>Расходы на обеспечение деятельности (оказание услуг) муниципальных учреждений учреждений</t>
  </si>
  <si>
    <t>01</t>
  </si>
  <si>
    <t>02</t>
  </si>
  <si>
    <t>1201</t>
  </si>
  <si>
    <t>1202</t>
  </si>
  <si>
    <t>1203</t>
  </si>
  <si>
    <t>804</t>
  </si>
  <si>
    <t>11111</t>
  </si>
  <si>
    <t>МАДОУ 1</t>
  </si>
  <si>
    <t>Капитальный ремонт кровли</t>
  </si>
  <si>
    <t>Выполнение муниципального задания</t>
  </si>
  <si>
    <t>кол-во воспитаников</t>
  </si>
  <si>
    <t>чел.</t>
  </si>
  <si>
    <t>11112</t>
  </si>
  <si>
    <t>МАДОУ 2</t>
  </si>
  <si>
    <t>Субсидии в целях осуществления мероприятий по содержанию муниципального имущества</t>
  </si>
  <si>
    <t>ремонт санузлов</t>
  </si>
  <si>
    <t>усл.ед.</t>
  </si>
  <si>
    <t>Региональный проект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</si>
  <si>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</si>
  <si>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Строительство нового корпуса МАДОУ 5</t>
  </si>
  <si>
    <t>МАДОУ 5</t>
  </si>
  <si>
    <t>количество мест</t>
  </si>
  <si>
    <t>шт.</t>
  </si>
  <si>
    <t>164</t>
  </si>
  <si>
    <t>111222</t>
  </si>
  <si>
    <t>МКУ "УКС"</t>
  </si>
  <si>
    <t>Строительство детского сада по ул. Ххх</t>
  </si>
  <si>
    <t>х</t>
  </si>
  <si>
    <t>КВАРТАЛЬНЫЙ ОТЧЕТ</t>
  </si>
  <si>
    <t>о выполнении мероприятий муниципальной программы</t>
  </si>
  <si>
    <t>Ед. изм.</t>
  </si>
  <si>
    <t xml:space="preserve">Основное мероприятие / направление расходов / мероприятие </t>
  </si>
  <si>
    <t>Плановое значение</t>
  </si>
  <si>
    <t>Код   основного мероприятия</t>
  </si>
  <si>
    <t>Организация предоставления общедоступного, бесплатного дошкольного образования</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</si>
  <si>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</si>
  <si>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03</t>
  </si>
  <si>
    <t>Организация предоставления дополнительного образования детей в образовательных организациях</t>
  </si>
  <si>
    <t>04</t>
  </si>
  <si>
    <t>06</t>
  </si>
  <si>
    <t>Региональный проект "Цифровая образовательная среда"</t>
  </si>
  <si>
    <t>07</t>
  </si>
  <si>
    <t>Региональный проект "Современная школа"</t>
  </si>
  <si>
    <t>ед.</t>
  </si>
  <si>
    <t>человеко-час</t>
  </si>
  <si>
    <t>Гражданское и патриотическое воспитание воспитание, поддержка талантливых детей</t>
  </si>
  <si>
    <t>Развитие кадрового потенциала и инновационных технологий в сфере управления</t>
  </si>
  <si>
    <t>Строительство общеобразовательной школы в Юго-Восточном жилом районе г. Калининграда</t>
  </si>
  <si>
    <t>МАДОУ ЦРР д/с № 7</t>
  </si>
  <si>
    <t>МАДОУ д/с № 12</t>
  </si>
  <si>
    <t>МАДОУ д/с № 74</t>
  </si>
  <si>
    <t>МАДОУ д/с № 6</t>
  </si>
  <si>
    <t>МАДОУ д/с № 10</t>
  </si>
  <si>
    <t>МАДОУ д/с № 14</t>
  </si>
  <si>
    <t>МБДОУ д/с № 16</t>
  </si>
  <si>
    <t>МАДОУ ЦРР д/с № 19</t>
  </si>
  <si>
    <t>МАДОУ д/с № 22</t>
  </si>
  <si>
    <t>МАДОУ д/с № 23</t>
  </si>
  <si>
    <t>МАДОУ ЦРР д/с № 31</t>
  </si>
  <si>
    <t>МАДОУ д/с № 36</t>
  </si>
  <si>
    <t>МАДОУ д/с № 37</t>
  </si>
  <si>
    <t>МАДОУ ЦРР д/с № 43</t>
  </si>
  <si>
    <t>МАДОУ д/с № 44</t>
  </si>
  <si>
    <t>МАДОУ ЦРР д/с № 53</t>
  </si>
  <si>
    <t>МАДОУ д/с № 55</t>
  </si>
  <si>
    <t>МАДОУ ЦРР д/с № 71</t>
  </si>
  <si>
    <t>МАДОУ д/с № 74</t>
  </si>
  <si>
    <t>МАДОУ ЦРР д/с № 76</t>
  </si>
  <si>
    <t>МАДОУ  ЦРР д/с № 83</t>
  </si>
  <si>
    <t>МАДОУ ЦРР д/с № 98</t>
  </si>
  <si>
    <t>МАДОУ д/с № 100</t>
  </si>
  <si>
    <t>МАДОУ д/с № 104</t>
  </si>
  <si>
    <t>МАДОУ ЦРР д/с № 105</t>
  </si>
  <si>
    <t>МАДОУ ЦРР д/с № 107</t>
  </si>
  <si>
    <t>МАДОУ ЦРР д/с № 110</t>
  </si>
  <si>
    <t>МАДОУ ЦРР д/с № 111</t>
  </si>
  <si>
    <t>МАДОУ ЦРР д/с № 116</t>
  </si>
  <si>
    <t>МАДОУ ЦРР д/с № 119</t>
  </si>
  <si>
    <t>МАДОУ ЦРР д/с № 121</t>
  </si>
  <si>
    <t>МАДОУ ЦРР д/с № 124</t>
  </si>
  <si>
    <t>МАДОУ д/с № 125</t>
  </si>
  <si>
    <t>МАДОУ ЦРР д/с № 128</t>
  </si>
  <si>
    <t>МАДОУ ЦРР д/с № 130</t>
  </si>
  <si>
    <t>МАДОУ ЦРР д/с № 131</t>
  </si>
  <si>
    <t>МАОУ СОШ № 3</t>
  </si>
  <si>
    <t>МАОУ СОШ № 10</t>
  </si>
  <si>
    <t>МАУ ДЦОиОДиП «Чайка»</t>
  </si>
  <si>
    <t>МАУ ДЦОиОДиП «Бригантина»</t>
  </si>
  <si>
    <t>МАУ ЦОПМИ "Огонек"</t>
  </si>
  <si>
    <t>МАУ ДСЦОиОДиП "Юность"</t>
  </si>
  <si>
    <t>Строительство газовой котельной и реконструкция системы теплоснабжения МАДОУ детский сад № 5, расположенный по адресу: ул. Маршала Новикова, 25-27</t>
  </si>
  <si>
    <t>Комитет по образованию</t>
  </si>
  <si>
    <t>МАДОУ ЦРР д/с № 2</t>
  </si>
  <si>
    <t>МАДОУ д/с № 10</t>
  </si>
  <si>
    <t>количество воспитанников</t>
  </si>
  <si>
    <t>МАДОУ д/с № 20</t>
  </si>
  <si>
    <t>МАДОУ д/с № 22</t>
  </si>
  <si>
    <t>МАДОУ д/с № 27</t>
  </si>
  <si>
    <t>МАДОУ д/с № 51</t>
  </si>
  <si>
    <t>МАДОУ д/с № 52</t>
  </si>
  <si>
    <t>МАДОУ д/с № 78</t>
  </si>
  <si>
    <t>МАДОУ д/с № 95</t>
  </si>
  <si>
    <t>МАДОУ д/с № 109</t>
  </si>
  <si>
    <t>МАДОУ д/с № 115</t>
  </si>
  <si>
    <t>МАДОУ ЦРР д/с № 77</t>
  </si>
  <si>
    <t>МАДОУ ЦРР д/с № 83</t>
  </si>
  <si>
    <t>МАДОУ ЦРР д/с № 87</t>
  </si>
  <si>
    <t>МАДОУ ЦРР д/с № 101</t>
  </si>
  <si>
    <t>МАДОУ ЦРР д/с № 111</t>
  </si>
  <si>
    <t>МАДОУ ЦРР д/с № 122</t>
  </si>
  <si>
    <t>МАДОУ ЦРР д/с № 127</t>
  </si>
  <si>
    <t>МАДОУ ЦРР д/с № 133</t>
  </si>
  <si>
    <t>ЧДОУ "Маленькая страна"</t>
  </si>
  <si>
    <t>МАУДО ДТД и М</t>
  </si>
  <si>
    <t>МАУДО СЮТ</t>
  </si>
  <si>
    <t>МАОУ СОШ № 59</t>
  </si>
  <si>
    <t>МАОУ СОШ № 4</t>
  </si>
  <si>
    <t>МАОУ СОШ № 7</t>
  </si>
  <si>
    <t>МАОУ СОШ № 11</t>
  </si>
  <si>
    <t>МБОУ СОШ № 44</t>
  </si>
  <si>
    <t>МАОУ СОШ № 46 с УИОП</t>
  </si>
  <si>
    <t>МАОУ СОШ № 50</t>
  </si>
  <si>
    <t>Строительство нового корпуса общеобразовательной школы № 11 по ул. Мира в г. Калининграде»</t>
  </si>
  <si>
    <t>Строительство нового корпуса общеобразовательной школы № 46 по ул. Летней в г. Калининграде</t>
  </si>
  <si>
    <t>количество обучающихся</t>
  </si>
  <si>
    <t>комплект документации</t>
  </si>
  <si>
    <t>объем услуг</t>
  </si>
  <si>
    <t>комплект докуметации</t>
  </si>
  <si>
    <t>количество объектов</t>
  </si>
  <si>
    <t>МАУ ДЦОиОДиП им. А. Гайдара</t>
  </si>
  <si>
    <t>МАОУ лицей 35 им. Буткова В.В.</t>
  </si>
  <si>
    <t>МАУ Методический центр</t>
  </si>
  <si>
    <t>количество стипенидиатов</t>
  </si>
  <si>
    <t>количество мероприятий</t>
  </si>
  <si>
    <t xml:space="preserve"> МАУ Методический центр</t>
  </si>
  <si>
    <t>количество участников</t>
  </si>
  <si>
    <t>декабрь 2022</t>
  </si>
  <si>
    <t>Строительство дошкольного учреждения по ул. Флагманской в г. Калининграде</t>
  </si>
  <si>
    <t>численность детей, обучающихся с использованием сертификатов ПФДО</t>
  </si>
  <si>
    <t>МАДОУ д/с № 24</t>
  </si>
  <si>
    <t>приобретение и установка игрового уличного оборудования</t>
  </si>
  <si>
    <t>МАДОУ ЦРР д/с № 50</t>
  </si>
  <si>
    <t>МАДОУ д/с № 59</t>
  </si>
  <si>
    <t xml:space="preserve">МАДОУ ЦРР д/с № 87 </t>
  </si>
  <si>
    <t>МАДОУ д/с № 99</t>
  </si>
  <si>
    <t>приобретние и установка игрового уличного оборудования</t>
  </si>
  <si>
    <t>МАДОУ д/с № 115</t>
  </si>
  <si>
    <t>количество учреждений</t>
  </si>
  <si>
    <t>объем  услуг  по реализации дополнительных общеобразовательных общеразвиващих программ в муниципальных учреждениях дополнительного образования</t>
  </si>
  <si>
    <t>сентябрь 2022</t>
  </si>
  <si>
    <t xml:space="preserve">численность детей дошкольного возраста, направленных из муниципальной очереди в частные учреждения дошкольного образования </t>
  </si>
  <si>
    <t>МАДОУ ЦРР д/с №76</t>
  </si>
  <si>
    <t>ЧОУ "Общеобразовательная гимназия  "Альбертина"</t>
  </si>
  <si>
    <t>ИП Ковалайнина Ульяна Сергеевна</t>
  </si>
  <si>
    <t>ЧДОУ "Прогимназия Светоч"</t>
  </si>
  <si>
    <t>Сумма финансового обеспечения по годам реализации, тыс. руб.</t>
  </si>
  <si>
    <t>07. Региональный проект "Современная школа"</t>
  </si>
  <si>
    <t>Приложение № 7
к Плану реализации
муниципальной программы</t>
  </si>
  <si>
    <t>06. Региональный проект "Цифровая образовательная среда"</t>
  </si>
  <si>
    <t>Приложение № 4
к Плану реализации
муниципальной программы</t>
  </si>
  <si>
    <t>11</t>
  </si>
  <si>
    <t>10</t>
  </si>
  <si>
    <t>11. Развитие кадрового потенциала и инновационных технологий в сфере управления</t>
  </si>
  <si>
    <t>Приложение № 3
к Плану реализации
муниципальной программы</t>
  </si>
  <si>
    <t>03. Организация предоставления дополнительного образования детей в образовательных организациях</t>
  </si>
  <si>
    <t>02.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t>
  </si>
  <si>
    <t>Приложение № 2
к Плану реализации
муниципальной программы</t>
  </si>
  <si>
    <t>Приложение № 1
к Плану реализации
муниципальной программы</t>
  </si>
  <si>
    <t>01. Организация предоставления общедоступного, бесплатного дошкольного образования</t>
  </si>
  <si>
    <t>количество классных руководитиелей</t>
  </si>
  <si>
    <t>количество открытых учреждений</t>
  </si>
  <si>
    <t>количество обучающихся, получающих начальное общее образование в муниципальных образовательных организациях, получающих бесплатное горячее питание</t>
  </si>
  <si>
    <t>численность отдельных категорий обучающихся, получающих начальное общее образование в муниципальных образовательных организациях, получающих бесплатное горячее питание</t>
  </si>
  <si>
    <t>численность педагогических работников муниципальных общеобразовательных учреждений, которым выплачено ежемесячное денежное вознагарждение за классное руководство</t>
  </si>
  <si>
    <t>март 2022</t>
  </si>
  <si>
    <t>КпО</t>
  </si>
  <si>
    <t>10. Гражданское и патриотическое воспитание, поддержка талантливых детей</t>
  </si>
  <si>
    <t>Организация отдыха детей и подростков в каникулярное время</t>
  </si>
  <si>
    <t>количество выполненных технологических присоединений</t>
  </si>
  <si>
    <t>МАДОУ ЦРР д/с № 133</t>
  </si>
  <si>
    <t>МАДОУ д/с № 11</t>
  </si>
  <si>
    <t>МАДОУ д/с № 123</t>
  </si>
  <si>
    <t>благоустройство территории</t>
  </si>
  <si>
    <t>МАДОУ ЦРР  д/с № 31</t>
  </si>
  <si>
    <t>расчет пожарных рисков</t>
  </si>
  <si>
    <t>Строительство общеобразовательной школы по ул. Благовещенской в г. Калининграде</t>
  </si>
  <si>
    <t>ноябрь 2022</t>
  </si>
  <si>
    <t>Строительство дошкольного учреждения по ул. Благовещенской в г. Калининграде</t>
  </si>
  <si>
    <t>апрель 2022</t>
  </si>
  <si>
    <t>04. Организация отдыха детей и подростков в каникулярное время</t>
  </si>
  <si>
    <t>количество новых мест</t>
  </si>
  <si>
    <t>ЧДОУ "Детский сад №28 ОАО "Российские железные дороги"</t>
  </si>
  <si>
    <t>2021 год</t>
  </si>
  <si>
    <t>2022 год</t>
  </si>
  <si>
    <t>2023 год</t>
  </si>
  <si>
    <t>0</t>
  </si>
  <si>
    <t>5</t>
  </si>
  <si>
    <t>12</t>
  </si>
  <si>
    <t>1</t>
  </si>
  <si>
    <t>9</t>
  </si>
  <si>
    <t>3</t>
  </si>
  <si>
    <t>6</t>
  </si>
  <si>
    <t>28</t>
  </si>
  <si>
    <t>июль 2022</t>
  </si>
  <si>
    <t>2050</t>
  </si>
  <si>
    <t>12. Региональный проект «Успех каждого ребенка»</t>
  </si>
  <si>
    <t>Региональный проект «Успех каждого ребенка»</t>
  </si>
  <si>
    <t>всего</t>
  </si>
  <si>
    <t>об</t>
  </si>
  <si>
    <t>гб</t>
  </si>
  <si>
    <t>источники
 финансирования</t>
  </si>
  <si>
    <t>2024 год</t>
  </si>
  <si>
    <t>56</t>
  </si>
  <si>
    <t>20</t>
  </si>
  <si>
    <t>2023  год</t>
  </si>
  <si>
    <t>73160</t>
  </si>
  <si>
    <t>77302</t>
  </si>
  <si>
    <t>стипендии за особые достижения в сфере образования</t>
  </si>
  <si>
    <t>стипендии за особые достижения в творчесокй деятельности</t>
  </si>
  <si>
    <t>79160</t>
  </si>
  <si>
    <t>79161</t>
  </si>
  <si>
    <t>79301</t>
  </si>
  <si>
    <t>72190</t>
  </si>
  <si>
    <t>количество созданных детских технопарков «Кванториум» на базе общеобразовательных организаций</t>
  </si>
  <si>
    <t xml:space="preserve">количество созданных детских технопарков </t>
  </si>
  <si>
    <t>Реализация дополнительных общеразвивающих программ:</t>
  </si>
  <si>
    <t>Выплата премий победителям конкурсов профессионального мастерства в области образования:</t>
  </si>
  <si>
    <t>выплата премий победителям и призерам конкурсов</t>
  </si>
  <si>
    <t>Обеспечение деятельности МАУ УМОЦ:</t>
  </si>
  <si>
    <t>субсидии  на финансовое обеспечение муниципального задания на оказание муниципальных услуг (выполнение работ): проведение мероприятий, направленных на повышение профессионального уровня педагогических работников</t>
  </si>
  <si>
    <t>субсидии  на финансовое обеспечение муниципального задания на оказание муниципальных услуг (выполнение работ): проведение мероприятий по информационно-технологическому обеспечению образовательной деятельности</t>
  </si>
  <si>
    <t>Стипендии для одаренных детей и молодежи:</t>
  </si>
  <si>
    <t>субсидии  на финансовое обеспечение муниципального задания на оказание муниципальных услуг (выполнение работ): проведение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t>
  </si>
  <si>
    <t>Участие обучающихся в городских и всероссийских мероприятиях:</t>
  </si>
  <si>
    <t>субсидии на обеспечение участия во всероссийских, международных конкурсах, олимпиадах, соревнованиях</t>
  </si>
  <si>
    <t>количество созданных новых мест в общеобразовательных организациях</t>
  </si>
  <si>
    <t>Строительство корпуса общеобразовательной школы № 50 по ул. Каштановая аллея в городе Калининграде:</t>
  </si>
  <si>
    <t xml:space="preserve">субсидии на осуществление капитальных вложений в объекты капитального строительства </t>
  </si>
  <si>
    <t>72402</t>
  </si>
  <si>
    <t>Строительство общеобразовательной школы в Юго-Восточном жилом районе г. Калининграда (концессия):</t>
  </si>
  <si>
    <t>72401</t>
  </si>
  <si>
    <t>количество созданных новых мест в общеобразовательных организациях в связи с ростом числа обучающихся, вызванным демографическим фактором</t>
  </si>
  <si>
    <t>72423</t>
  </si>
  <si>
    <t>Строительство нового корпуса общеобразовательной школы № 46 по                       ул. Летней в г. Калининграде:</t>
  </si>
  <si>
    <t>субсидии на осуществление капитальных вложений в объекты капитального строительства</t>
  </si>
  <si>
    <t>Материально-техническое обеспечение общеобразовательных учреждений:</t>
  </si>
  <si>
    <t>создание детских технопарков "Кванториум"</t>
  </si>
  <si>
    <t xml:space="preserve">Материально-техническое обеспечение общеобразовательных учреждений:      </t>
  </si>
  <si>
    <t>количество образовательных организаций, которым оказана государственная поддержка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</si>
  <si>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обеспечение образовательных организаций материально-технической базой для внедрения цифровой образовательной среды</t>
  </si>
  <si>
    <t>количество образовательных организаций, в  которых обеспечена материально-техническая база для внедрения цифровой образовательной среды</t>
  </si>
  <si>
    <t>создание центров цифрового образования детей</t>
  </si>
  <si>
    <t>количество созданных центров цифрового образования детей «IT-куб»</t>
  </si>
  <si>
    <t>количество центров</t>
  </si>
  <si>
    <t>77160</t>
  </si>
  <si>
    <t xml:space="preserve">субсидии  на финансовое обеспечение муниципального задания на оказание муниципальных услуг (выполнение работ): обеспечение отдыха и оздоровления детей и подростков в муниципальных загородных оздоровительных центрах </t>
  </si>
  <si>
    <t>МАУ ДСЦОиОДиП "Юность", 
им. В. Терешковой, им. А. Гайдара, «Бригантина»,  «Чайка», «Олимп», «Огонек»</t>
  </si>
  <si>
    <t>77429</t>
  </si>
  <si>
    <t>77190</t>
  </si>
  <si>
    <t>Материально-техническое обеспечение учреждений, осуществляющих деятельность по работе с детьми и молодежью (обеспечение организации отдыха детей в каникулярное время, включая мероприятия по обеспечению безопасности их жизни и здоровья):</t>
  </si>
  <si>
    <t>МАУ ЦОПМИ «Огонек»</t>
  </si>
  <si>
    <t>МАУ ДСЦОиОДиП «Юность»</t>
  </si>
  <si>
    <t>июнь 2022</t>
  </si>
  <si>
    <t xml:space="preserve">Материально-техническое обеспечение учреждений, осуществляющих деятельность по работе с детьми и молодежью (осуществление мероприятий по содержанию муниципального имущества):     </t>
  </si>
  <si>
    <t xml:space="preserve">Материально-техническое обеспечение учреждений, осуществляющих деятельность по работе с детьми и молодежью (приобретение нефинансовых активов):     </t>
  </si>
  <si>
    <t>Организация отдыха детей и молодежи:</t>
  </si>
  <si>
    <t>субсидии  на финансовое обеспечение муниципального задания на оказание муниципальных услуг (выполнение работ): предоставление дополнительного образования детей в образовательных организациях творческой направленности</t>
  </si>
  <si>
    <t>муниципальные учреждения дополнительного образования (ДТД и М, ДТД и М "Янтарь", ДДТ "Родник", ЦТРи ГО "Информационные технологии", СЮТ, ДЮЦ "На Комсомольской", ДЮЦ "На Молодежной", ДЮЦ "Московский")</t>
  </si>
  <si>
    <t>77409</t>
  </si>
  <si>
    <t>907</t>
  </si>
  <si>
    <t>Персонифицированное финансирование дополнительного образования детей:</t>
  </si>
  <si>
    <t>субсидии в целях реализации персонифицированного финансирования дополнительного образования детей</t>
  </si>
  <si>
    <t>73163</t>
  </si>
  <si>
    <t>реализация персонифицированного финансирования дополнительного образования детей</t>
  </si>
  <si>
    <t>реализация дополнительных общеобразовательных общеразвивающих программ по четырем направленностям (художественная, социально-гуманитарная (иностранные языки), техническая и физкультурно-спортивная) для обучающихся, получающих начальное общее образование в муниципальных общеобразовательных организациях</t>
  </si>
  <si>
    <t>Материально-техническое обеспечение учреждений дополнительного образования (осуществление мероприятий по содержанию муниципального имущества):</t>
  </si>
  <si>
    <t>разработка проеткно-сметной документации, капитальный ремонт теплопункта</t>
  </si>
  <si>
    <t xml:space="preserve">Материально-техническое обеспечение учреждений дополнительного образования  (приобретение нефинансовых активов):        </t>
  </si>
  <si>
    <t>73190</t>
  </si>
  <si>
    <t>источники финансирования</t>
  </si>
  <si>
    <t xml:space="preserve">ремонт ограждения                                                </t>
  </si>
  <si>
    <t>приобретение термосов профессиональных</t>
  </si>
  <si>
    <t>МАДОУ д/с №57</t>
  </si>
  <si>
    <t>МАДОУ д/с №79</t>
  </si>
  <si>
    <t>МАДОУ д/с №135</t>
  </si>
  <si>
    <t>муниципальные общеобразовательные учреждения</t>
  </si>
  <si>
    <t>Реализация основных общеобразовательных программ дошкольного образования:</t>
  </si>
  <si>
    <t>численность воспитанников муниципальных образовательных организаций (среднегодовая)</t>
  </si>
  <si>
    <t>71160</t>
  </si>
  <si>
    <t>субсидии  на финансовое обеспечение муниципального задания на оказание муниципальных услуг (выполнение работ): предоставление общедоступного, бесплатного дошкольного образования</t>
  </si>
  <si>
    <t>количество воспитанников (среднегодовое)</t>
  </si>
  <si>
    <t>71301</t>
  </si>
  <si>
    <t>Возмещение выпадающих доходов частным организациям при осуществлении присмотра и ухода за детьми:</t>
  </si>
  <si>
    <t>муниципальные дошкольные образовательные учреждения, муниципальные общеобразовательные учреждения, реализующие программы дошкольного образования (№№ 10, 15, 22, 28, 29, 33)</t>
  </si>
  <si>
    <t>субсидии на возмещение недополученных доходов и (или) возмещение фактически понесенных затратпри осуществлении присмотра и ухода за детьми</t>
  </si>
  <si>
    <t>Материально-техническое обеспечение общеобразовательных учреждений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t>
  </si>
  <si>
    <t>МАДОУ д/с №1</t>
  </si>
  <si>
    <t>МАДОУ д/с №55</t>
  </si>
  <si>
    <t>МАДОУ ЦРР д/с №133</t>
  </si>
  <si>
    <t>дооборудование системы видеонаблюдения</t>
  </si>
  <si>
    <t>ремонт бассейна</t>
  </si>
  <si>
    <t>Материально-техническое обеспечение общеобразовательных учреждений (осуществление мероприятий по содержанию муниципального имущества):</t>
  </si>
  <si>
    <t>71190</t>
  </si>
  <si>
    <t>15</t>
  </si>
  <si>
    <t>53</t>
  </si>
  <si>
    <t>71403</t>
  </si>
  <si>
    <t>Капитальные вложения в объекты муниципальной собственности:</t>
  </si>
  <si>
    <t>Строительство дошкольного учреждения по ул. 3-го Белорусского фрона в г. Калининграде</t>
  </si>
  <si>
    <t>71408</t>
  </si>
  <si>
    <t>Строительство дошкольного учреждения по проезду Тихорецкому в г. Калининграде</t>
  </si>
  <si>
    <t>71469</t>
  </si>
  <si>
    <t>71477</t>
  </si>
  <si>
    <t>71478</t>
  </si>
  <si>
    <t>Строительство дошкольного учреждения по ул. Владимирской в г. Калининграде</t>
  </si>
  <si>
    <t>71479</t>
  </si>
  <si>
    <t>Строительство дошкольного учреждения по ул. Баженова в г. Калининграде</t>
  </si>
  <si>
    <t>Строительство дошкольного учреждения по ул. Бассейной в г. Калининграде</t>
  </si>
  <si>
    <t>71480</t>
  </si>
  <si>
    <t>численность обучающихся в муниципальных общеобразовательных учреждениях (среднегодовая)</t>
  </si>
  <si>
    <t>72160</t>
  </si>
  <si>
    <t>Реализация основных общеобразовательных программ общего образования:</t>
  </si>
  <si>
    <t>субсидии  на финансовое обеспечение муниципального задания на оказание муниципальных услуг (выполнение работ): предоставление общедоступного и бесплатного начального общего, основного общего, среднего общего образования по основным общеобразовательным программам,  обеспечение дополнительного образования детей</t>
  </si>
  <si>
    <t>субсидия на осуществление расходов, связанных с созданием общеобразовательного учреждения</t>
  </si>
  <si>
    <t>72163</t>
  </si>
  <si>
    <t>Организация бесплатного горячего питания обучающихся, получающих начальное общее образование:</t>
  </si>
  <si>
    <t>количество обучающихся  отдельных категорий</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</si>
  <si>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t>
  </si>
  <si>
    <t>Ежемесячное денежное вознаграждение за классное руководство:</t>
  </si>
  <si>
    <t>72161</t>
  </si>
  <si>
    <t>субсидии на выплату ежемесячного денежного вознаграждения за классное руководство педагогическим работникам муниципальных общеобразовательных организаций</t>
  </si>
  <si>
    <t>72421</t>
  </si>
  <si>
    <t>72470</t>
  </si>
  <si>
    <t>72422</t>
  </si>
  <si>
    <t>закупка учебников для новых муниципальных общеобразовательных организаций</t>
  </si>
  <si>
    <t>количество новых мест в муниципальных общеоброазовательных организациях, созданных путем введения в эксплуауатцию  построенных зданий общеобразовательных оргниазаций</t>
  </si>
  <si>
    <t>Материально-техническое обеспечение общеобразовательных учреждений (закупка учебников для новых муниципальных общеобразовательных организаций):</t>
  </si>
  <si>
    <t>МАОУ гимназия №1</t>
  </si>
  <si>
    <t>МАОУ СОШ №2</t>
  </si>
  <si>
    <t>монтаж охранной сигнализации</t>
  </si>
  <si>
    <t>МАОУ СОШ №5</t>
  </si>
  <si>
    <t>МАОУ СОШ №6 с УИОП</t>
  </si>
  <si>
    <t>МАОУ СОШ №7</t>
  </si>
  <si>
    <t>МАОУ СОШ №8</t>
  </si>
  <si>
    <t>МАОУ СОШ №10</t>
  </si>
  <si>
    <t>МАОУ СОШ №11</t>
  </si>
  <si>
    <t>МАОУ СОШ №14</t>
  </si>
  <si>
    <t>монтаж системы охранной сигнализации</t>
  </si>
  <si>
    <t>ремонт системы АУПС и СОУЭ</t>
  </si>
  <si>
    <t>установка СОУЭ</t>
  </si>
  <si>
    <t>МАОУ ООШ №16</t>
  </si>
  <si>
    <t>МАОУ лицей №18</t>
  </si>
  <si>
    <t>МАОУ гимназия №22</t>
  </si>
  <si>
    <t>установка противопожарных перегородок</t>
  </si>
  <si>
    <t>МАОУ лицей №23</t>
  </si>
  <si>
    <t>МАОУ СОШ №24</t>
  </si>
  <si>
    <t>МАОУ СОШ №25 с УИОП</t>
  </si>
  <si>
    <t xml:space="preserve">монтаж охранной сигнализации, ремонт кабинета </t>
  </si>
  <si>
    <t>МАОУ гимназия №32</t>
  </si>
  <si>
    <t>МАОУ СОШ №38</t>
  </si>
  <si>
    <t>МАОУ СОШ №39</t>
  </si>
  <si>
    <t>МБОУ СОШ №44</t>
  </si>
  <si>
    <t>ремонт охранной сигнализации</t>
  </si>
  <si>
    <t>МАОУ СОШ №43</t>
  </si>
  <si>
    <t>МАОУ НОШ №53</t>
  </si>
  <si>
    <t xml:space="preserve">МАОУ СОШ №58 </t>
  </si>
  <si>
    <t xml:space="preserve">Материально-техническое обеспечение общеобразовательных учреждений (приобретение нефинансовых активов):        </t>
  </si>
  <si>
    <t>комитет по образованию</t>
  </si>
  <si>
    <t>временно не распределенные средства</t>
  </si>
  <si>
    <t>количество обучающихся (среднегодовое)</t>
  </si>
  <si>
    <t>количество организаций отдыха детей и их оздоровления, в которых обеспечено материально-техническое оснащение мебелью, оборудованием и инвентарем</t>
  </si>
  <si>
    <t>количество организаций отдыха детей и их оздоровления, в которых проведены ремонтные работы, капитальные ремонты, благоустройство территории</t>
  </si>
  <si>
    <t>МАУ ДСЦОиОДиП им. В. Терешковой</t>
  </si>
  <si>
    <t>ремонт кровель, замена пожарной лестницы в 2-х спальных корпусах</t>
  </si>
  <si>
    <t>Приложение № 5
к Плану реализации
муниципальной программы</t>
  </si>
  <si>
    <t>Приложение №6
к Плану реализации
муниципальной программы</t>
  </si>
  <si>
    <t>Приложение № 8
к Плану реализации
муниципальной программы</t>
  </si>
  <si>
    <t>Приложение № 9
к Плану реализации
муниципальной программы</t>
  </si>
  <si>
    <t>количество созданных новых мест в муниципальных образовательных учреждениях различных типов для реализации дополнительных общеразвивающих программ всех направленностей</t>
  </si>
  <si>
    <t>количество созданных новых мест</t>
  </si>
  <si>
    <t xml:space="preserve"> гб</t>
  </si>
  <si>
    <t>численность трудоустроенных молодых специалистов, впервые получивших высшее профессиональное образование в области, соответствующей преподаваемому предмету, в муниципальные общеобразовательные организации</t>
  </si>
  <si>
    <t>стимулирование трудоустройства молодых специалистов, впервые получивших высшее профессиональное образование в области, соответствующей преподаваемому предмету, в муниципальные общеобразовательные организации</t>
  </si>
  <si>
    <t>численность трудоустроенных молодых специалистов</t>
  </si>
  <si>
    <t>стимулирование целевого обучения в рамках соответствующей предметной области для муниципальных общеобразовательных организаций</t>
  </si>
  <si>
    <t>численность студентов</t>
  </si>
  <si>
    <t>2</t>
  </si>
  <si>
    <t>71426</t>
  </si>
  <si>
    <t>28296</t>
  </si>
  <si>
    <t>28297</t>
  </si>
  <si>
    <t>капитальный ремонт фасада, отмостки  корпуса литер «А», приобретение  мебели, оборудования</t>
  </si>
  <si>
    <t>капитальный ремонт душевых, устройство вентиляции, замощение территории, приобретение мебели, оборудования</t>
  </si>
  <si>
    <t>МАОУ лицей № 18</t>
  </si>
  <si>
    <t>Материально-техническое обеспечение общеобразовательных учреждений (обеспечение санитарно-противоэпидемических мероприятий в муниципальных образовательных организациях за счет средств резервного фонда Правительства Калининградской области):</t>
  </si>
  <si>
    <t xml:space="preserve">количество муниципальных  дошкольных образовательных учреждений, в которых реализованы санитарно-противоэпидемические мероприятия </t>
  </si>
  <si>
    <t>субсидии на обеспечение санитарно-противоэпидемических мероприятий</t>
  </si>
  <si>
    <t>декабрь 2021</t>
  </si>
  <si>
    <t xml:space="preserve">приобретние оборудования для пищеблоков </t>
  </si>
  <si>
    <t>72425</t>
  </si>
  <si>
    <t>Строительство газовой котельной и реконструкция системы теплоснабжения МАОУ СОШ № 3 по ул. Октябрьская площадь, 28-30</t>
  </si>
  <si>
    <t>Материально-техническое обеспечение  учреждений дошкольного образования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t>
  </si>
  <si>
    <t>Материально-техническое обеспечение учреждений дошкольного образования  (обеспечение санитарно-противоэпидемических мероприятий в муниципальных образовательных организациях за счет средств резервного фонда Правительства Калининградской области):</t>
  </si>
  <si>
    <t>Материально-техническое обеспечение учреждений дошкольного образования (осуществление мероприятий по содержанию муниципального имущества):</t>
  </si>
  <si>
    <t xml:space="preserve">Материально-техническое обеспечение учреждений дошкольного образования (приобретения нефинансовых активов):    </t>
  </si>
  <si>
    <t xml:space="preserve">количество муниципальных  общеобразовательных учреждений, в которых реализованы санитарно-противоэпидемические мероприятия </t>
  </si>
  <si>
    <t>МАОУ СОШ № 58</t>
  </si>
  <si>
    <t>приобретение и установка игрового уличного оборудования, системы видеонаблюдения, СКУД</t>
  </si>
  <si>
    <t>приобретение и установка игрового уличного оборудования, монтаж системы видеонаблюдения (2 этап)</t>
  </si>
  <si>
    <t>приобретение и установка игрового уличного оборудования, приобретение посуды</t>
  </si>
  <si>
    <t>монтаж системы видеонаблюдения, охранной сигнализации, ремонт АПС, ограждения, обустройство детской площадки</t>
  </si>
  <si>
    <t>монтаж системы речевого оповещения о пожаре, охранной сигнализации, установка перегородки в помещении охраны, ремонт учебных кабинетов, лестничных маршей, коридоров</t>
  </si>
  <si>
    <t>корректировка проектно-сметной документации на ремонт наружного освещения</t>
  </si>
  <si>
    <t>МАДОУ д/с № 119</t>
  </si>
  <si>
    <t>МАДОУ д/с № 135</t>
  </si>
  <si>
    <t>ремонт ограждения</t>
  </si>
  <si>
    <t>монтаж СКУД, ремонт ограждения, помещений</t>
  </si>
  <si>
    <t>ремонт АПС, ограждения</t>
  </si>
  <si>
    <t>МАДОУ д/с № 1</t>
  </si>
  <si>
    <t>МАДОУ ЦРР  д/с № 14</t>
  </si>
  <si>
    <t>устройство поста охраны</t>
  </si>
  <si>
    <t>МАДОУ д/с № 36</t>
  </si>
  <si>
    <t>ремонт санузла</t>
  </si>
  <si>
    <t>МАДОУ ЦРР д/с № 114</t>
  </si>
  <si>
    <t>монтаж СКУД</t>
  </si>
  <si>
    <t>МАОУ СОШ № 16</t>
  </si>
  <si>
    <t>МАОУ СОШ № 28</t>
  </si>
  <si>
    <t>МАОУ СОШ № 29</t>
  </si>
  <si>
    <t>МАОУ СОШ № 36</t>
  </si>
  <si>
    <t>МАОУ СОШ № 39</t>
  </si>
  <si>
    <t>МАОУ СОШ № 13</t>
  </si>
  <si>
    <t>дооснащение нового корпуса</t>
  </si>
  <si>
    <t>МАОУ гимназия № 1</t>
  </si>
  <si>
    <t>МАОУ СОШ № 48</t>
  </si>
  <si>
    <t>МАОУ гимназия № 40 им. Ю.А. Гагарина</t>
  </si>
  <si>
    <t>МАОУ СОШ № 56</t>
  </si>
  <si>
    <t>май 2022</t>
  </si>
  <si>
    <t>субсидии на осуществление единосвременной денежной выплаты в размере 12 000 рублей руководителям, педагогическим работникам, учебно-вспомогательному персоналу, а также 6 000 рублей иным рабтникам, принятым на основное место работы в муниципальные дошкольные образоватекльные учрежждения не позднее 31 мая 2022 года (за исключение рботников, нахзодящихся в отпуске по беременнсти и родам, по уходу за ребенком, в длительном отпуске сроком до одного года на дату осущестивления единовременной денежной выплаты) за счет средств резервного фонда Правительства Калининградской области</t>
  </si>
  <si>
    <t>Присмотр и уход за детьми:</t>
  </si>
  <si>
    <t>71161</t>
  </si>
  <si>
    <t>Строительство газовой котельной и реконструкция системы теплоснабжения МАДОУ ЦРР № 77 по ул. Бассейной, 1 в г. Калининграде</t>
  </si>
  <si>
    <t>71460</t>
  </si>
  <si>
    <t>количество работников, получивших единовременную денежную выплату из расчета  6 000 рублец на одного работника</t>
  </si>
  <si>
    <t>численность лиц, знаправленных на ицелевое обучение в рамках соответствующей предметной области для муниципальных общеобразовательных организаций</t>
  </si>
  <si>
    <t>Строительство корпуса общеобразовательной школы № 50 по ул. Каштановая аллея в городе Калининграде</t>
  </si>
  <si>
    <t>72490</t>
  </si>
  <si>
    <t>Строительство общеобразовательной школы по 
ул. Рассветной в г. Калининграде</t>
  </si>
  <si>
    <t>субсидии на осуществление единосвременной денежной выплаты в размере 12 000 рублей руководителям, педагогическим работникам, учебно-вспомогательному персоналу, а также 6 000 рублей иным рабтникам, принятым на основное место работы в муниципальные  учрежждения дополнительного образования не позднее 31 мая 2022 года (за исключение рботников, нахзодящихся в отпуске по беременнсти и родам, по уходу за ребенком, в длительном отпуске сроком до одного года на дату осущестивления единовременной денежной выплаты) за счет средств резервного фонда Правительства Калининградской области</t>
  </si>
  <si>
    <t>Муниципальные общеобразовательные учреждения</t>
  </si>
  <si>
    <t>численность обучающихся, получающих дополнительное образование с использованием сертификатов в статусе персонифицированного финансирования</t>
  </si>
  <si>
    <t>численность обучающихся</t>
  </si>
  <si>
    <t>МАУ ДО ДДТ  "Родник"</t>
  </si>
  <si>
    <t>73459</t>
  </si>
  <si>
    <t>Строительство газовой котельной и реконструкция системы теплоснабжения МАУДО ДДТ "Родник" по ул. Нефтяной, 2 в г. Калининграде</t>
  </si>
  <si>
    <t>Строительство нового корпуса детского оздоровительного лагеря на территории загородного центра им. Гайдара в г. Светлогорске</t>
  </si>
  <si>
    <t>Строительство газовой котельной на цели отопления и горячего водоснабжения объектов   МАУ   ЦОПМИ   «Огонек»   по  ул. Балтийская, 29 в г. Светлогорске</t>
  </si>
  <si>
    <t xml:space="preserve">разработка проектно-сметной документации на капитальный ремонт крыши </t>
  </si>
  <si>
    <t>монтаж АПС и системы речевого оповещения о пожаре</t>
  </si>
  <si>
    <t>субсидии на осуществление единовременной денежной выплаты в размере 12 000 рублей руководителям, педагогическим работникам, учебно-вспомогательному персоналу, а также 6 000 рублей иным рабтникам, принятым на основное место работы в муниципальные общеобразоватекльные учрежждения не позднее 31 мая 2022 года (за исключение рботников, нахзодящихся в отпуске по беременнсти и родам, по уходу за ребенком, в длительном отпуске сроком до одного года на дату осущестивления единовременной денежной выплаты) за счет средств резервного фонда Правительства Калининградской области</t>
  </si>
  <si>
    <t>численность обучающихся, получающих начальное общее образование в муниципальных общеобразовательных организациях, зачисленных на дополнительные общеобразовательные общеразвивающие программы по четырем направленностям (художественная, социально-гуманитарная (иностранные языки), техническая и физкультурно-спортивная) с использованием сертификатов дополнительного образования</t>
  </si>
  <si>
    <t>ремонт и устройство спортивных площадок, замена дверей на противопожарные, ремонт ограждения, монтаж системы аварийного освещения, АУПС и СОУЭ</t>
  </si>
  <si>
    <t xml:space="preserve">ремонт кровли, устройство наружных лестниц, ремонт АПС и СОУЭ </t>
  </si>
  <si>
    <t>приобретение и установка игрового уличного оборудования, приобретение оборудования для пищеблока</t>
  </si>
  <si>
    <t>ремонт системы пожарного водопровода, АУПС и СОУЭ, замена ограждения</t>
  </si>
  <si>
    <t>монтаж СКУД, ремонт ворот, санузла</t>
  </si>
  <si>
    <t>монтаж системы охранной сигнализации, СКУД, замена ограждения</t>
  </si>
  <si>
    <t>расчет пожарных рисков, капитальный ремонт модуля №1</t>
  </si>
  <si>
    <t>МАОУ СОШ № 6 с УИОП</t>
  </si>
  <si>
    <t>МАОУ гимназия № 22</t>
  </si>
  <si>
    <t>МАОУ ООШ № 15</t>
  </si>
  <si>
    <t>МАДОУ д/с № 64</t>
  </si>
  <si>
    <t>приобретение детской мебели</t>
  </si>
  <si>
    <t>субсидии на обеспечение присмотра и ухода за детьми, осваивающими образовательные программы дошкольного образования в организациях, осуществляющих образовательную деятельность, в части обеспечения питанием всех категорий воспитанников за счет средств резервного фонда Правительства Калининградской областиза за счет средств резервного фонда Правительства Калининградской области</t>
  </si>
  <si>
    <t>количество созданных новых инфраструктурных мест в муниципальных образовательных учреждениях различных типов для реализации дополнительных общеразвивающих программ всех направленностей</t>
  </si>
  <si>
    <t>количество открытых новых групп в муниципальных образовательных учреждениях различных типов для реализации дополнительных общеразвивающих программ всех направленностей</t>
  </si>
  <si>
    <t>количество созданных новых инфраструктурных мест</t>
  </si>
  <si>
    <t>количество открытых новых групп</t>
  </si>
  <si>
    <t>количество победителей и призеров</t>
  </si>
  <si>
    <t>количество проведенных общественно значимых мероприятий</t>
  </si>
  <si>
    <t>47</t>
  </si>
  <si>
    <t>количество мероприятий по информационно-технологическому обеспечению образовательной деятельности</t>
  </si>
  <si>
    <t>количество учащихся муниципальных общеобразовательных учреждений и воспитанников муниципальных образовательных учреждений, получивших адресную поддержку за успехи в творческой деятельности</t>
  </si>
  <si>
    <t>количество мероприятий, торжественных церемоний, общегородских мероприятий и фестивалей, олимпиад, смотров, конкурсов</t>
  </si>
  <si>
    <t>количество обучающихся, принявших участие во всероссийских, международных конкурсах, олимпиадах, соревнованиях за счет средств городского бюджета</t>
  </si>
  <si>
    <t>630</t>
  </si>
  <si>
    <t>количество организаций отдыха детей и их оздоровления, в которых проведены мероприятия по содержанию имущества</t>
  </si>
  <si>
    <t>численность работников, получивших единовременную денежную выплату из расчета 12 000 рублей на одного работника</t>
  </si>
  <si>
    <t>численность работников, получивших единовременную денежную выплату из расчета 6 000 рублей на одного работника</t>
  </si>
  <si>
    <t>численность работников, получивших единовременную денежную выплату из расчета 12 000 рублец на одного работника</t>
  </si>
  <si>
    <t>численность работников, получивших единовременную денежную выплату из расчета  6 000 рублец на одного работника</t>
  </si>
  <si>
    <t>количество организаций отдыха детей и их оздоровления, в которых проведены  мероприятия по приобретению нефинансовых активов</t>
  </si>
  <si>
    <t>количество муниципальных   учреждений дополнительного образования, в которых проведены мероприятия по содержанию муниципального имущества</t>
  </si>
  <si>
    <t>количество муниципальных учреждений дополнительного образования, в которых проведены мероприятия по приобретению нефинансовых активов</t>
  </si>
  <si>
    <t>численнгость работников, получивших единовременную денежную выплату из расчета 12 000 рублец на одного работника</t>
  </si>
  <si>
    <t>количество муниципальных общеобразовательных учреждений, в которых реализованы мероприятия по улучшению условий предоставления образования и обеспечению безопасности обучающихся</t>
  </si>
  <si>
    <t>Количество муниципальных общеобразовательных учреждений, в которых реализованы мероприятия по  содержанию имущества</t>
  </si>
  <si>
    <t xml:space="preserve">Количество муниципальных общеобразовательных учреждений, в которых реализованы мероприятия по приобретению нефинансовых активов </t>
  </si>
  <si>
    <t>в рамках концессионного соглашения</t>
  </si>
  <si>
    <t>количество муниципальных дошкольных образовательных учреждений, в которых реализованы мероприятия по улучшению условий предоставления образования и обеспечению безопасности обучающихся</t>
  </si>
  <si>
    <t>количество муниципальных дошкольных образовательных учреждений, в которых реализованы мероприятия по содержанию муниципального имущества</t>
  </si>
  <si>
    <t>Количество муниципальных дошкольных образовательных учреждений, в которых реализованы мероприятия по приобретению нефинансовых активов</t>
  </si>
  <si>
    <t>ремонт помещений, крыльца</t>
  </si>
  <si>
    <t>дооборудование системы СКУД автономными источниками электроснабжения (аккумуляторы), установка системы СКУД на центральную входную группу</t>
  </si>
  <si>
    <t>МАОУ СОШ №9 им. Дьякова П.М.</t>
  </si>
  <si>
    <t>приобретение противопожарных штор, двери</t>
  </si>
  <si>
    <t xml:space="preserve">количество учащихся муниципальных общеобразовательных учреждений, получивших адресную поддержку за особые достижения в сфере образования </t>
  </si>
  <si>
    <t>государственная поддержка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 (МАОУ СОШ №№ 5, 7, 9, 11, 13, 14, 16, 26, 53, 58, 59, МБОУ СОШ № 44, МБОУ ВСОШ № 17)</t>
  </si>
  <si>
    <t>монтаж системы охранной сигнализации, СКУД</t>
  </si>
  <si>
    <t>МАОУ СОШ № 2</t>
  </si>
  <si>
    <t>приобретение и установка игрового уличного оборудования, приобретение детской мебели, мягкого инвентаря, замена приемника тревожной сигнализации, установка оборудования АПС и СКУД, приобретение и установка светильников</t>
  </si>
  <si>
    <t>МАДОУ д/с № 37</t>
  </si>
  <si>
    <t>ремонт крыши</t>
  </si>
  <si>
    <t>обустройство спортивной площадки, замощение территории</t>
  </si>
  <si>
    <t>МАДОУ д/с № 30</t>
  </si>
  <si>
    <t>компенсационное озеленение</t>
  </si>
  <si>
    <t>МАОУ СОШ № 12</t>
  </si>
  <si>
    <t>МАОУ лицей № 17</t>
  </si>
  <si>
    <t>разработка проектно-сметной документации, замена прибора учета тепловой энергии</t>
  </si>
  <si>
    <t>МАОУ СОШ № 8</t>
  </si>
  <si>
    <t>МАОУ лицей № 49</t>
  </si>
  <si>
    <t>монтаж системы АУПС и СОУЭ</t>
  </si>
  <si>
    <t>обустройство детской площадки (приобретение оборудования)</t>
  </si>
  <si>
    <t>Строительство общеобразовательной школы по ул. Благовещенской в г. Калининграде:</t>
  </si>
  <si>
    <t>бюджетные инвестиции в соответствии с концессионным соглашением</t>
  </si>
  <si>
    <t>осударственная поддержка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</si>
  <si>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муниципальные общеобразовательные учреждения (МАОУ СОШ №№ 5, 7, 9, 11, 13, 14, 16, 26, 53, 58, 59)</t>
  </si>
  <si>
    <t>250</t>
  </si>
  <si>
    <t>115</t>
  </si>
  <si>
    <t>остаток средств</t>
  </si>
  <si>
    <t>численность работников, получивших денежную выплату</t>
  </si>
  <si>
    <t>869</t>
  </si>
  <si>
    <t>Реализация основных общеобразовательных программ дошкольного образования</t>
  </si>
  <si>
    <t>количесвто учреждений</t>
  </si>
  <si>
    <t>субсидии на осуществление расходов, связанных с созданием, реорганизацией, ликвидацией учреждения, с невозможностью выполнения муниципального задания</t>
  </si>
  <si>
    <t>расчет пожарных рисков, разработка проектно-сметной документации на ремонт АПС и СОУЭ, разработка проектно-сметной документации на монтаж аварийного освещения</t>
  </si>
  <si>
    <t>ремонт крылец, замощение территории</t>
  </si>
  <si>
    <t>строительный контроль</t>
  </si>
  <si>
    <t>корректировка проектно-сметной документации на ремонт наружного освещения, ремонт игрового оборудования, разработка проектно-сметной документации, замена прибора учета тепловой энергии</t>
  </si>
  <si>
    <t>приобретение и установка игрового уличного оборудования, компенсационное озеленение</t>
  </si>
  <si>
    <t>проектное решение обновления системы видеонаблюдения, разработка проектно-сметной документации, ремонт теплового пункта</t>
  </si>
  <si>
    <t>благоустройство территории (1 этап), корректировка проектно-сметной документации по устройству физкультурно-оздоровительного комплекса открытого типа, устройство физкультурно-оздоровительного комплекса открытого типа: приобретение песка кварцевого для засыпки покрытия футбольного поля (приобретение амортизирующего засыпного материала (резиновый гранулят), засыпка кварцевым песком и резиновым гранулятом коврового покрытия, прикатывание ковровых покрытий, устройство пешеходной дорожки на центральном участке, устройство системы дополнительного водоотведения и дренажа, дополнительное озеленение территории грунтовой площадки)</t>
  </si>
  <si>
    <t>МАДОУ д/с №68</t>
  </si>
  <si>
    <t>замена насоса</t>
  </si>
  <si>
    <t>МАДОУ ЦРР д/с №131</t>
  </si>
  <si>
    <t>приобретение мебели</t>
  </si>
  <si>
    <t>капитальный ремонт  фасада с утеплением (спортивный, актовый залы), замена дверных блоков, ремонт окон</t>
  </si>
  <si>
    <t>приобретение и установка игрового уличного оборудования, компенсационное озеленение, замена насосов в котельной</t>
  </si>
  <si>
    <t>приобретение и установка игрового уличного оборудования, приобретение решеток для радиаторов</t>
  </si>
  <si>
    <t>приобретение и установка игрового уличного оборудования, установка систем контроля доступа, замена входной металлической двери, приобретение мебели</t>
  </si>
  <si>
    <t>корректировка проектно-сметной документации на капитальный ремонт здания, корректировке сметной документации на капитальный ремонт здания, государственная экспертиза проектной документации в части проверки достоверности определения сметной стоимости</t>
  </si>
  <si>
    <t>монтаж охранной сигнализации, устройство части ограждения</t>
  </si>
  <si>
    <t>приобретение мобильного гусеничного лестничного подъемника, мебели для IT-куба, жалюзи, информационные стенды, устройство ограждения</t>
  </si>
  <si>
    <t>МАДОУ  д/с № 78</t>
  </si>
  <si>
    <t>МАДОУ  д/с № 79</t>
  </si>
  <si>
    <t>МАДОУ д/с № 46</t>
  </si>
  <si>
    <t>приобретение плиты электрической</t>
  </si>
  <si>
    <t>71406</t>
  </si>
  <si>
    <t>МАДОУ д/с № 129</t>
  </si>
  <si>
    <t>Строительство дошкольного учреждения по ул. Новгородской в г. Калининграде</t>
  </si>
  <si>
    <t>оснащение геральдической символикой Калининградской области</t>
  </si>
  <si>
    <t>Материально-техническое обеспечение общеобразовательных учреждений (оснащение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области):</t>
  </si>
  <si>
    <t>Материально-техническое обеспечение общеобразовательных учреждений (капитальный ремонт и устройство спортивных объектов муниципальной собственности):</t>
  </si>
  <si>
    <t>Приложение № 10
к Плану реализации
муниципальной программы</t>
  </si>
  <si>
    <t>13</t>
  </si>
  <si>
    <t>13. Региональный проект «Патриотическое воспитание граждан Российской Федерации»</t>
  </si>
  <si>
    <t>Региональный проект «Патриотическое воспитание граждан Российской Федерации»</t>
  </si>
  <si>
    <t>устройство "умной" спортивной площадки  в  г. Калининграде, ул. Ульяны Громовой, 1</t>
  </si>
  <si>
    <t>количество муниципальных общеобразовательных организаций, которые оснащены символикой Калининградской области</t>
  </si>
  <si>
    <t>муниципальные общеобразовательные учреждения (№№ 1, 2, 3, 4, 5, 6, 7, 9, 10, 12, 13, 14, 15, 16, 17, 18, 19, 21, 22, 23, 24, 25, 26, 28, 29, 31, 32, 35, 36, 38, 39, 46, 47, 48, 53 )</t>
  </si>
  <si>
    <t>количество муниципальных общеобразовательных организаций, в том числе структурных подразделений указанных организаций, которые оснащены государственными символами Российской Федерации</t>
  </si>
  <si>
    <t>обеспечение оснащения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</si>
  <si>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муниципальные общеобразовательные учреждения (№№ 1, 2, 3, 4, 5, 6, 7, 9, 10, 12, 13, 14, 15, 16, 17, 18, 19, 21, 22, 23, 24, 25, 26, 28, 29, 31, 32, 35, 36, 38, 39, 46, 47, 48, 49, 53 )</t>
  </si>
  <si>
    <t>проверка сметной документации в органе, уполномоченном на проведение проверки, ремонт здания, строительный контроль за выполнением работ по ремонту здания, строительный контроль за выполнением работ по ремонту системы пожарного водопровода, строительный контроль за выполнением работ по ремонту АУПС и СОУЭ</t>
  </si>
  <si>
    <t>проектное решение обновления системы видеонаблюдения, разработка проектно-сметной документации на противоаварийные мероприятия здания, разработка проектно-сметной документации на противоаварийные мероприятия по ремонту кровель четырех зданий</t>
  </si>
  <si>
    <t>капитальный ремонт корпуса литер "Ч", приобретение мебели, мягкого инвентаря, приобретение и установка станции фильтрации-обезжелезивания и обеззараживания воды</t>
  </si>
  <si>
    <t>капитальный ремонт спортивного зала, ремонт сетей электроснабжения, приобретение оборудования для пищеблока, спортивного оборудования и инвентаря, поломоечной машины, ремонт покрытия входной группы, устройство площадки перед спортивным залом, капитальный ремонт санузла, входной группы модуля № 1</t>
  </si>
  <si>
    <t>ремонт котла</t>
  </si>
  <si>
    <t>МАДОУ ЦРР д/с № 47</t>
  </si>
  <si>
    <t>ремонт пожарной сигнализации</t>
  </si>
  <si>
    <t>приобретение и установка игрового уличного оборудования, приобретение стиральной машины</t>
  </si>
  <si>
    <t>монтаж системы видеонаблюдения (обеспечение подключения к АПК "Безопасный город"), приобретение интерактивных панелей, дооснащение учреждения, озеленение территории</t>
  </si>
  <si>
    <t>снятие горючих материалов (ул. А. Суворова, 139), капитальный ремонт здания (ул. Чаадаева, 4), конструктивная огнезащита балок межэтажного перекрытия</t>
  </si>
  <si>
    <t>приобретение и установка игрового уличного оборудования, монтаж СКУД, системы видеонаблюдения, установка перегородки из ПВХ</t>
  </si>
  <si>
    <t>монтаж системы видеонаблюдения, строительный контроль, авторский надзор</t>
  </si>
  <si>
    <t>капитальный ремонт крыши, ремонт крыльца</t>
  </si>
  <si>
    <t>Материально-техническое обеспечение учреждений дошкольного образования (осуществление мероприятий по содержанию муниципального имущества за счет средств резервного фонда администрации городского округа "Город Калининград"):</t>
  </si>
  <si>
    <t>капитальный ремонт здания</t>
  </si>
  <si>
    <t>ремонт наружного освещения</t>
  </si>
  <si>
    <t>устройство "умной" спортивной площадки в г. Калининграде, ул. Ульяны Громовой, 1, строительный контроль</t>
  </si>
  <si>
    <t>МАДОУ д/с № 79</t>
  </si>
  <si>
    <t>МАДОУ ЦРР  д/с № 19</t>
  </si>
  <si>
    <t>ремонт АПС, разработка проектно-сметной документации на капитальный ремонт крыльца и тамбура главного входа здания</t>
  </si>
  <si>
    <t>МАДОУ ЦРР д/с № 50</t>
  </si>
  <si>
    <t>МАДОУ д/с № 55</t>
  </si>
  <si>
    <t>МАДОУ д/с № 68</t>
  </si>
  <si>
    <t>МАДОУ д/с № 71</t>
  </si>
  <si>
    <t>МАДОУ ЦРР д/с № 99</t>
  </si>
  <si>
    <t>МАДОУ  д/с № 104</t>
  </si>
  <si>
    <t>МАДОУ  д/с № 132</t>
  </si>
  <si>
    <t>ремон кровли</t>
  </si>
  <si>
    <t>МАДОУ  ЦРР д/с № 134</t>
  </si>
  <si>
    <t>расчет пожарных рисков, разработка проектно-сметной документации на капитальный ремонт здания (ул. Нарвская)</t>
  </si>
  <si>
    <t>МАДОУ ЦРР д/с № 94</t>
  </si>
  <si>
    <t>МАДОУ  ЦРР д/с № 107</t>
  </si>
  <si>
    <t>МАДОУ ЦРР д/с № 20</t>
  </si>
  <si>
    <t>МАДОУ  д/с № 111</t>
  </si>
  <si>
    <t>МАДОУ  д/с № 129</t>
  </si>
  <si>
    <t>корректировка проектно-сметной документации на капитальный ремонт здания (2 этап), проверка сметной документации на капитальный ремонт здания (крыло в осях 1-6, 6-8, А-Ж, 2 этап)</t>
  </si>
  <si>
    <t>ремонт аварийного освещения</t>
  </si>
  <si>
    <t>ремонт групповых помещений (ул. Вагоностроительная, 7), строительный контроль, ремонт дорожного покрытия (ул. Закавказская, 14), строительный контроль, ремонт перекрытия пищеблока, ремонт АПС и СОУЭ, монтаж охранной сигнализации</t>
  </si>
  <si>
    <t>ремонт тепловой сети,  замена ворот, расчет пожарных рисков</t>
  </si>
  <si>
    <t>корректировка проектно-сметной документации на ремонт наружного освещения, разработка проектно-сметной документации для реализации мероприятия "Создание универсальной безбарьерной среды для инклюзивного образования детей-инвалидов"</t>
  </si>
  <si>
    <t>ремонт помещения охраны, расчет пожарных рисков</t>
  </si>
  <si>
    <t>ремонт внутренних помещений, формовочная обрезка деревьев, вырубка, вырубка с корчевкой пня</t>
  </si>
  <si>
    <t xml:space="preserve">капитальный ремонт групповых помещений, санузла, буфетной </t>
  </si>
  <si>
    <t>капитальный ремонт кровли, ремонт системы водоснабжения и водоотведения, санитарной комнаты, ремонт наружной теплотрассы</t>
  </si>
  <si>
    <t>приобретение и установка игрового уличного оборудования, приобретение мебели</t>
  </si>
  <si>
    <t>приобретение и установка игрового уличного оборудования, приобретение оборудования для прачечной и пищеблока</t>
  </si>
  <si>
    <t>приобретение и установка игрового уличного оборудования, приобретение холодильника</t>
  </si>
  <si>
    <t>ремонт тепловой сети</t>
  </si>
  <si>
    <t xml:space="preserve">МАУ ЦОиПМИ "Огонек" </t>
  </si>
  <si>
    <t>разработка проектно-сметной документации на капитальный ремонт актового зала</t>
  </si>
  <si>
    <t>МАУ ДЦОиОДиП "Бригантина"</t>
  </si>
  <si>
    <t>приобретение и установка станции фильтрации-фильтрации-обезжелезивания артезианской воды, притобретение оборудования и мебели для столовой, разработка проектно-сметной документации на капитальный ремонт кровли спального корпуса, помещений административного здания</t>
  </si>
  <si>
    <t xml:space="preserve">МАУ ДСЦОиОДиП "Юность" </t>
  </si>
  <si>
    <t>разработка проектно-сметной на капитальный ремонт кровли, фасада</t>
  </si>
  <si>
    <t>МАУДО ДЮЦ "На Комсомольской"</t>
  </si>
  <si>
    <t>МАОУ СОШ № 9 им. Дьякова П.М.</t>
  </si>
  <si>
    <t xml:space="preserve"> оснащение государственными символами Российской Федерации, геральдической символикой Калининградской области</t>
  </si>
  <si>
    <t>МАОУ СОШ № 26</t>
  </si>
  <si>
    <t>МАОУ СОШ № 33</t>
  </si>
  <si>
    <t>приобретение оборудования для пищеблока, дооснащение мед. кабинета монтаж СКУД</t>
  </si>
  <si>
    <t>МАОУ гимназия № 40 
им. Ю.А.Гагарина</t>
  </si>
  <si>
    <t>МАОУ СОШ № 43</t>
  </si>
  <si>
    <t xml:space="preserve"> оснащение государственными символами Российской Федерации</t>
  </si>
  <si>
    <t>МАОУ СОШ № 57</t>
  </si>
  <si>
    <t>приобретение и установка жироуловителя, монтаж охранной сигнализации,  оснащение государственными символами Российской Федерации, геральдической символикой Калининградской области</t>
  </si>
  <si>
    <t>приобретение оборудования для пищеблока, оснащение государственными символами Российской Федерации, геральдической символикой Калининградской области</t>
  </si>
  <si>
    <t>устройство окон-перегородок в помещении, алю, миниевых перегородок, оснащение государственными символами Российской Федерации, геральдической символикой Калининградской области</t>
  </si>
  <si>
    <t>создание новых мест в образовательных организациях различных типов для реализации дополнительных общеразвивающих программ всех направленностей (МАОУ гимназии №№ 22, 40, МАОУ лицей №№ 17, 18, 23, 49,  МАОУ СОШ №№ 2, 4, 6, 8, 9, 13, 25, 38, 50)</t>
  </si>
  <si>
    <t>ремонт АПС и СОУЭ,  расчет пожарных рисков</t>
  </si>
  <si>
    <t>замощение территории, ремонт санузла</t>
  </si>
  <si>
    <t>ремонт крылец</t>
  </si>
  <si>
    <t>благоустройство тротуарных дорожек, приобретение и установка игрового уличного оборудования, демонтаж и установка демонтированного игрового уличного оборудования, устройство модульного резинового покрытия, разработка проектно-сметной документации на монтаж системы видеонаблюдения, приобретение осушителей</t>
  </si>
  <si>
    <t>МАОУ СОШ № 5</t>
  </si>
  <si>
    <t>МАОУ СОШ № 19</t>
  </si>
  <si>
    <t>МАОУ СОШ № 21</t>
  </si>
  <si>
    <t>разработка проектно-сметной документации на монтаж СОУЭ при ЧС</t>
  </si>
  <si>
    <t>ремонт помещений</t>
  </si>
  <si>
    <t>МАОУ СОШ № 24</t>
  </si>
  <si>
    <t>ремонт кабинета</t>
  </si>
  <si>
    <t xml:space="preserve"> ремонт полов 3 учебных кабинетов, расчет пожарных рисков (ул. С.Тюленина)</t>
  </si>
  <si>
    <t>расчет пожарных рисков (ул. Куйбышева, ул. А.Невского)</t>
  </si>
  <si>
    <t>МАОУ СОШ № 47</t>
  </si>
  <si>
    <t>вырубка деревьев</t>
  </si>
  <si>
    <t>вырубка деревьев, расчет пожарных рисков (ул. Красносельская)</t>
  </si>
  <si>
    <t>капитальный ремонт помещений, расчет пожарных рисков</t>
  </si>
  <si>
    <t>корректировка проектно-сметной документации, капитальный ремонт системы теплоснабжения, строительный контроль, авторский надзор, разработка проектно-сметной документации, капитальный ремонт санузлов, строительный контроль, разработка проектно-сметной документации на капитальный ремонт помещений цокольного этажа, санузла первого этажа</t>
  </si>
  <si>
    <t>разработка проектно-сметной документации на выполнение противоаварийных мероприятий (временных) по усилению перекрытия входной группы, ремонт ворот, ремонт перекрытия входной группы, разработка проектно-сметной документации на капитальный ремонт крыши, помещений, крылец, приямков</t>
  </si>
  <si>
    <t>проектное решение обновления системы видеонаблюдения, ремонт вентиляционной установкки бассейна, замена вытяжных вентиляторов в санузах</t>
  </si>
  <si>
    <t>разработка паспорта безопасности объекта, разработка проекта освоения лесного участка под рекреационное использование (турбаза "Электрон")</t>
  </si>
  <si>
    <t>приобретение и установка огнестойкого клапана в проемах вентиляции</t>
  </si>
  <si>
    <t>приобретение мясорубки электрической, монтаж аварийного освещения, дооснащение автоматики АПС</t>
  </si>
  <si>
    <t>монтаж приточно-вытяжной вентиляции на пищеблоке, обустройство площадок, оснащение государственными символами Российской Федерации, геральдической символикой Калининградской области</t>
  </si>
  <si>
    <t>монтаж системы охранной сигнализации, приобретение жалюзи,  оборудования для пищеблока, монтаж системы вентиляции на пищеблоке</t>
  </si>
  <si>
    <t>приобретение и установка игрового уличного оборудования, приобретение и установка приборов речевого оповещения</t>
  </si>
  <si>
    <t>4</t>
  </si>
  <si>
    <t>разработка проектно-сметной документации, ремонт теплового пункта, ремонт санузлов, замена трубопровода внутренней и наружней системы канализации, водоснабжения,  расчет пожарных рисков (ул. Комсомольская, ул. Кирова)</t>
  </si>
  <si>
    <t>ремонт бассейна,  разработка дизайн-проекта помещений школьного технопарка  "Кванториум", разработка проектно-сметной документации на ремонт помещений</t>
  </si>
  <si>
    <t>неотложные ремонтные работы</t>
  </si>
  <si>
    <t>МАДОУ  д/с № 113</t>
  </si>
  <si>
    <t>категорирование помещений и составление  декларации пожарной безопасности, инженерно-геологические изыскания</t>
  </si>
  <si>
    <t xml:space="preserve">капитальный ремонт здания (2 этап) </t>
  </si>
  <si>
    <t>капитальный ремонт кровли, ремонт крылец, капитальный ремонт кровли (ремонт парапетов, замена металлических дверей), обрезка деревьев, разработка проектно-сметной документации на капитальный ремонт помещений, внутренних инженерных сетей, техническое обслуживание оконных блоков</t>
  </si>
  <si>
    <t>ремонт ограждения, козырька, ремонт спортивного зала, раздевалок, тренерских, лестничной клетки, строительный контроль, авторский надзор, ремонт АПС, разработка специальных технических условий с комплексом инженерно-технических и организационных мероприятий, проведением расчетов по оценке пожарных рисков с разработкой компенсирующих мероприятий и экспертной оценке работоспособности систем противопожарной защиты, доведение конструкций лестничных маршей до нормативных пределов огнестойкости , внутренние отделочные работы помещений, строительный контроль</t>
  </si>
  <si>
    <t>установка перегородки в помещении охраны, ремонт части ограждения,  ворот</t>
  </si>
  <si>
    <t>разработка проектной документации на монтаж СОУЭ, ремонт кровли</t>
  </si>
  <si>
    <t>разработка проектно-сметной документации на замену АПС и СОУЭ, расчет пожарных рисков, ремонт системы видеонаблюдения</t>
  </si>
  <si>
    <t>устройство поста охраны, расчет пожарных рисков, разработка проектно-сметной документации на капитальный ремонт помещений 1 этажа, санузлов, вырубка и обрезка деревьев, разработка паспорта фасада</t>
  </si>
  <si>
    <t>обрезка деревьев, установка комплекса водяных завес в объеме лестничных маршей здания, монтаж АПС на необорудованных ранее участках и замена вышедшего из строя оборудования, установка противопожарных дверей и противопожарной шторы, оснащение государственными символами Российской Федерации, геральдической символикой Калининградской области</t>
  </si>
  <si>
    <t xml:space="preserve"> оснащение государственными символами Российской Федерации, геральдической символикой Калининградской области, установка откатных ворот, автоматики</t>
  </si>
  <si>
    <t>монтаж охранной сигнализации, обустройство стадиона</t>
  </si>
  <si>
    <t xml:space="preserve"> оснащение государственными символами Российской Федерации, геральдической символикой Калининградской области, приобретние и установка машины протирочно-резательной </t>
  </si>
  <si>
    <t>ремонт помещения пищеблока, ремонт системы ГВС, ремонт трубопровода, ремонт ограждения, аварийный ремонт оборудования индивидуального теплового пункта</t>
  </si>
  <si>
    <t>авторский надзор, замена участка водопроводного ввода и задвижек</t>
  </si>
  <si>
    <t>огнезащитная обработка пола актового зала, аварийные электромонтажные работы на КЛ-0,4кВ, разработка проеткно-сметной документации на монтаж системы вентиляции в помещении столовой</t>
  </si>
  <si>
    <t>МАДОУ д/с № 46</t>
  </si>
  <si>
    <t>разработка проектно-сметной документации на монтаж системы видеонаблюдения</t>
  </si>
  <si>
    <t>МАДОУ ЦРР д/с № 121</t>
  </si>
  <si>
    <t>расчет пожарных рисков и составление декларации пожарной безопасности</t>
  </si>
  <si>
    <t>МАОУ СОШ № 31</t>
  </si>
  <si>
    <t xml:space="preserve">замощение территории, установка демонтированного игрового уличного оборудования,  оснащение государственными символами Российской Федерации, геральдической символикой Калининградской области, приобретение мебели, оборудования </t>
  </si>
  <si>
    <t>ремонт групповых помещений (ул. Комсомольская,7), ремонт АПС и СОУЭ (ул. Комсомольская, 16), ремонт системы отопления (ул. Комсомольская,7), ремонт помещений, расчет пожарных рисков, разборка нежилого здания постройки хозяйственного типа "сарай"</t>
  </si>
  <si>
    <t>разработка проектно-сметной документации, ремонт теплового пункта, ремонт трубопровода отопления, расчет пожарных рисков и составление  декларации пожарной безопасности</t>
  </si>
  <si>
    <t>ремонт групповых помещений, замена оконных блоков, ремонт кровли, козырька, ремонт пожарной сигнализации</t>
  </si>
  <si>
    <t>ремонт кровли, расчет пожарных рисков и составление декларации пожарной безопасности</t>
  </si>
  <si>
    <t>ремонт пищеблока, разработка проектно-сметной документации на ремонт вентиляции пищеблока, капитальный ремонт вентиляции пищеблока, разработка проектно-сметной документации, капитальный ремонт теплового пункта (ул. Пролетарская, 5А), благоустройство территории, ремонт групповых помещений</t>
  </si>
  <si>
    <t>разработка проектно-сметной документации, ремонт теплового пункта, ремонт ограждения, групповых помещений, подготовка технического отчета результатов инструментального обследования здания, ремонт санузлов, разработка проектно-сметной документации на капитальный ремонт фасада, отмостки фундаментов, крылец, наружной лестницы здания</t>
  </si>
  <si>
    <t>замощение территории (ул. Великолукская, 7), ремонт  чугунного водогрейного котла</t>
  </si>
  <si>
    <t>капитальный ремонт групповых помещений                                                              (ул. Судостроительная, 23), аварийный ремонт системы канализации</t>
  </si>
  <si>
    <t>МАДОУ ЦРР д/с № 130</t>
  </si>
  <si>
    <t>замена эвакуационных лестниц, монтаж  аварийного освещения</t>
  </si>
  <si>
    <t>лабораторные испытания системы противопожарной защиты, расчеты пожарных рисков, категорирование помещений, ремонт  части кровли, ремонт конструкций из ПВХ</t>
  </si>
  <si>
    <t>ремонт кровли, разработка проектно-сметной документации на переустройство КНС под сооружение хозяйственного назначения</t>
  </si>
  <si>
    <t>разработка проектно-сметной документации на ремонт  АУПС и СОУЭ, ремонт торцевых стен спортивной площадки, ремонт подпорной стенки, расчет пожарных рисков</t>
  </si>
  <si>
    <t>ремонт крыльца,  ограждения, расчет пожарных рисков и составление декларации пожарной безопасности</t>
  </si>
  <si>
    <t>разработка паспорта фасада, разработка проектно-сметной документации на капитальный ремонт сетей отопления, водоснабжения и водоотведения, разработка проектно-сметной документации на наружное освещение здания</t>
  </si>
  <si>
    <t xml:space="preserve">замощение территории, монтаж наружного освещения </t>
  </si>
  <si>
    <t>корректировка проектно-сметной документации, обустройство спортивных площадок, строительный контроль</t>
  </si>
  <si>
    <t>монтаж аварийного освещения в коридорах 1-3 этажей</t>
  </si>
  <si>
    <t>разработка проектно-сметной документации на обустройство автогородка, замена прибора учета тепловой энергии</t>
  </si>
  <si>
    <t xml:space="preserve">разработка проектно-сметной документации на  замену АПС и монтаж СОУЭ, монтаж СОУЭ, установка СКУД, замена АПС, строительный контроль </t>
  </si>
  <si>
    <t>разработка проектно-сметной документации по расширению дверных проемов и устройству нового эвакуационного выхода с 1-го этажа здания</t>
  </si>
  <si>
    <t>корректировка проектно-сметной документации, капитальный ремонт системы теплоснабжения, строительный контроль, авторский надзор, корректировка проектно-сметной документации на ремонт наружного освещения, ремонт крыльца, ремонт наружного освещения, пусконаладочные работы, замена окон</t>
  </si>
  <si>
    <t>комплекс инженерно-технических и организационных мероприятий, включающий расчеты по оценке пожарных рисков</t>
  </si>
  <si>
    <t>ремонт групповых помещений, ремонт ограждения, расчет пожарных рисков и составление декларации пожарной безопасности, ремонт СКУД, ремонт полов</t>
  </si>
  <si>
    <t>расчет пожарных рисков и составление декларации пожарной безопасности, ремонт системы АУПС, ремонт полов</t>
  </si>
  <si>
    <t>приобретение и установка игрового уличного оборудования, приобретение плиты электрической, вырубка аварийных деревьев</t>
  </si>
  <si>
    <t>замощение территории</t>
  </si>
  <si>
    <t>приобретние и установка игрового уличного оборудования, дооснащение новых мест, часы фасадные</t>
  </si>
  <si>
    <t>МАДОУ ЦРР д/с № 136</t>
  </si>
  <si>
    <t>разработка проектно-сметной документации на монтаж АПС и СОУЭ, ремонт сетей электроосвещения, розеточной столовой</t>
  </si>
  <si>
    <t>МАУ ДО ЦТР и ГО «Информационные технологии»</t>
  </si>
  <si>
    <t>Субсидии на выполнение работ по ремонту в МАОУ СОШ № 46 г. Калининграда за счет средств резервного фонда Правительства Калининградской области</t>
  </si>
  <si>
    <t>количество муниципальных  общеобразовательных учреждений, в которых проведены ремонтные работы за счет средств резервного фонда Правительства Калининградской области</t>
  </si>
  <si>
    <t>противоаварийные мероприятия по ремонту кровель четырех зданий</t>
  </si>
  <si>
    <t>Ноябрь 2023</t>
  </si>
  <si>
    <t>Субсидии на выполнение работ по ремонту в МАОУ лицей № 17 г. Калининграда за счет средств резервного фонда Правительства Калининградской области</t>
  </si>
  <si>
    <t>ремонт туалетов 1-го, 3-го, 4-го этажа</t>
  </si>
  <si>
    <t>900</t>
  </si>
  <si>
    <t>количество ставок советников директора по воспитанию и взаимодействию с детскими общественными объединениями, введенных в общеобразовательных организациях, и обеспечение их деятельности</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</si>
  <si>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</si>
  <si>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Материально-техническое обеспечение общеобразовательных учреждений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</si>
  <si>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Реализация основных общеобразовательных программ общего образования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</si>
  <si>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количество ставок</t>
  </si>
  <si>
    <t>количество муниципальных общеобразовательных организаций, в которых проведены мероприятия по обеспечению деятельности советников директора по воспитанию и взаимодействию с детскими общественными объединениями</t>
  </si>
  <si>
    <t>муниципальные общеобразовательные учреждения (№№ 1, 2, 3, 4, 5, 6, 7, 8, 9, 10, 11, 12, 13, 14, 15, 16, 17, 18, 19, 21, 22, 23, 24, 25, 26, 28, 29, 31, 32, 33, 35, 36, 38, 39, 40, 43, 44, 46, 47, 48, 49, 50, 53, 56, 57, 58, 59)</t>
  </si>
  <si>
    <t>численность детей и молодежи, охваченных отдыхом в каникулярное время в учреждениях с круглосуточным пребыванием</t>
  </si>
  <si>
    <t>численность детей и молодежи</t>
  </si>
  <si>
    <t>6 075</t>
  </si>
  <si>
    <t>2 696 879</t>
  </si>
  <si>
    <t>ремонт крыльца, ремонт кровли, козырьков, корректировка проектно-сметной документации на устройство "умной" спортивной площадки в г. Калининграде, ул. Ульяны Громовой, 1, ремонт канализации, водоснабжения, помещений, вырубка, обрезка деревьев, ремонт крыши крыльца</t>
  </si>
  <si>
    <t>разработка проектно-сметной документации на монтаж АПС и СОУЭ, аварийного эвакуационного освещения, расчет пожарных рисков и составление декларации пожарной безопасности</t>
  </si>
  <si>
    <t xml:space="preserve">разработка проектно-сметной документации на капитальный ремонт крыши, входной группы, коридора 1 этажа, фасада, фундамента, отмостки и крылец здания (ул. Тенистая аллея, 38) </t>
  </si>
  <si>
    <t>разработка проектно-сметной документации на монтаж системы видеонаблюдения, замена приборов учета ХВС, замена участка трубопровода, расчет пожарных рисков и составление декларации пожарной безопасности, разработка проектно-сметной документации на капитальный ремонт фасада, фундамента, крылец, эвакуационных наружных лестниц, входной группы здания (ул. Дрожжевая, 1)</t>
  </si>
  <si>
    <t>разработка проектно-сметной документации на ремонт  АПС и СОУЭ, разработка проектно-сметной документации на капитальный ремонт крылец, установка перегородки в помещении охраны</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</si>
</sst>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419]mmmm\ yyyy;@"/>
    <numFmt numFmtId="166" formatCode="#,##0.000"/>
  </numFmts>
  <fonts count="34" x14ac:knownFonts="1">
    <font>
      <sz val="10"/>
      <name val="Arial Cyr"/>
      <charset val="204"/>
    </font>
    <font>
      <sz val="11"/>
      <color theme="1"/>
      <name val="Calibri"/>
      <family val="2"/>
      <charset val="204"/>
      <scheme val="minor"/>
    </font>
    <font>
      <sz val="11"/>
      <color theme="1"/>
      <name val="Calibri"/>
      <family val="2"/>
      <charset val="204"/>
      <scheme val="minor"/>
    </font>
    <font>
      <sz val="10"/>
      <name val="Times New Roman"/>
      <family val="1"/>
      <charset val="204"/>
    </font>
    <font>
      <sz val="10"/>
      <name val="Arial"/>
      <family val="2"/>
      <charset val="204"/>
    </font>
    <font>
      <sz val="11"/>
      <color indexed="8"/>
      <name val="Calibri"/>
      <family val="2"/>
    </font>
    <font>
      <sz val="10"/>
      <color rgb="FF000000"/>
      <name val="Times New Roman"/>
      <family val="1"/>
      <charset val="204"/>
    </font>
    <font>
      <sz val="10"/>
      <color rgb="FFFF0000"/>
      <name val="Times New Roman"/>
      <family val="1"/>
      <charset val="204"/>
    </font>
    <font>
      <sz val="10"/>
      <color rgb="FFFF0000"/>
      <name val="Arial Cyr"/>
      <charset val="204"/>
    </font>
    <font>
      <i/>
      <sz val="10"/>
      <name val="Arial Cyr"/>
      <charset val="204"/>
    </font>
    <font>
      <sz val="14"/>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b/>
      <sz val="12"/>
      <color theme="1"/>
      <name val="Times New Roman"/>
      <family val="1"/>
      <charset val="204"/>
    </font>
    <font>
      <b/>
      <sz val="14"/>
      <name val="Times New Roman"/>
      <family val="1"/>
      <charset val="204"/>
    </font>
    <font>
      <b/>
      <sz val="11"/>
      <color theme="1"/>
      <name val="Times New Roman"/>
      <family val="1"/>
      <charset val="204"/>
    </font>
    <font>
      <b/>
      <sz val="14"/>
      <color theme="1"/>
      <name val="Times New Roman"/>
      <family val="1"/>
      <charset val="204"/>
    </font>
    <font>
      <b/>
      <sz val="14"/>
      <color rgb="FF000000"/>
      <name val="Times New Roman"/>
      <family val="1"/>
      <charset val="204"/>
    </font>
    <font>
      <b/>
      <sz val="10"/>
      <name val="Times New Roman"/>
      <family val="1"/>
      <charset val="204"/>
    </font>
    <font>
      <i/>
      <sz val="12"/>
      <name val="Times New Roman"/>
      <family val="1"/>
      <charset val="204"/>
    </font>
    <font>
      <b/>
      <i/>
      <sz val="12"/>
      <name val="Times New Roman"/>
      <family val="1"/>
      <charset val="204"/>
    </font>
    <font>
      <sz val="10"/>
      <color theme="1"/>
      <name val="Times New Roman"/>
      <family val="1"/>
      <charset val="204"/>
    </font>
    <font>
      <sz val="8"/>
      <name val="Arial Cyr"/>
      <charset val="204"/>
    </font>
    <font>
      <b/>
      <sz val="10"/>
      <color theme="1"/>
      <name val="Times New Roman"/>
      <family val="1"/>
      <charset val="204"/>
    </font>
    <font>
      <sz val="11"/>
      <color theme="1"/>
      <name val="Calibri"/>
      <family val="2"/>
      <scheme val="minor"/>
    </font>
    <font>
      <sz val="9"/>
      <name val="Times New Roman"/>
      <family val="1"/>
      <charset val="204"/>
    </font>
    <font>
      <sz val="8"/>
      <name val="Arial Cyr"/>
    </font>
    <font>
      <sz val="12"/>
      <color theme="1"/>
      <name val="Times New Roman"/>
      <family val="1"/>
      <charset val="204"/>
    </font>
    <font>
      <sz val="14"/>
      <color theme="1"/>
      <name val="Times New Roman"/>
      <family val="1"/>
      <charset val="204"/>
    </font>
    <font>
      <sz val="10"/>
      <color theme="1"/>
      <name val="Arial Cyr"/>
      <charset val="204"/>
    </font>
    <font>
      <b/>
      <sz val="16"/>
      <name val="Times New Roman"/>
      <family val="1"/>
      <charset val="204"/>
    </font>
    <font>
      <b/>
      <sz val="11"/>
      <name val="Times New Roman"/>
      <family val="1"/>
      <charset val="204"/>
    </font>
    <font>
      <sz val="10"/>
      <color rgb="FFC00000"/>
      <name val="Times New Roman"/>
      <family val="1"/>
      <charset val="204"/>
    </font>
  </fonts>
  <fills count="8">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s>
  <cellStyleXfs count="10">
    <xf numFmtId="0" fontId="0" fillId="0" borderId="0"/>
    <xf numFmtId="0" fontId="4" fillId="0" borderId="0"/>
    <xf numFmtId="0" fontId="5" fillId="0" borderId="0"/>
    <xf numFmtId="0" fontId="2" fillId="0" borderId="0"/>
    <xf numFmtId="0" fontId="2" fillId="0" borderId="0"/>
    <xf numFmtId="0" fontId="2" fillId="0" borderId="0"/>
    <xf numFmtId="0" fontId="2" fillId="0" borderId="0"/>
    <xf numFmtId="164" fontId="4" fillId="0" borderId="0" applyFont="0" applyFill="0" applyBorder="0" applyAlignment="0" applyProtection="0"/>
    <xf numFmtId="0" fontId="1" fillId="0" borderId="0"/>
    <xf numFmtId="0" fontId="25" fillId="0" borderId="0"/>
  </cellStyleXfs>
  <cellXfs count="589">
    <xf numFmtId="0" fontId="0" fillId="0" borderId="0" xfId="0"/>
    <xf numFmtId="0" fontId="0" fillId="0" borderId="1" xfId="0" applyBorder="1"/>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xf>
    <xf numFmtId="0" fontId="3"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8" fillId="0" borderId="0" xfId="0" applyFont="1"/>
    <xf numFmtId="0" fontId="3" fillId="0" borderId="1" xfId="0" applyFont="1" applyBorder="1" applyAlignment="1">
      <alignment horizontal="center" vertical="center" wrapText="1"/>
    </xf>
    <xf numFmtId="165" fontId="3" fillId="0" borderId="1" xfId="0" applyNumberFormat="1" applyFont="1" applyBorder="1" applyAlignment="1">
      <alignment vertical="center" wrapText="1"/>
    </xf>
    <xf numFmtId="0" fontId="9" fillId="2" borderId="1" xfId="0" applyFont="1" applyFill="1" applyBorder="1" applyAlignment="1">
      <alignment horizontal="left" vertical="center" wrapText="1" shrinkToFit="1"/>
    </xf>
    <xf numFmtId="49" fontId="3" fillId="3" borderId="4" xfId="0" applyNumberFormat="1" applyFont="1" applyFill="1" applyBorder="1" applyAlignment="1" applyProtection="1">
      <alignment horizontal="left" vertical="center" wrapText="1"/>
    </xf>
    <xf numFmtId="49" fontId="3" fillId="0" borderId="1" xfId="0" applyNumberFormat="1" applyFont="1" applyBorder="1" applyAlignment="1">
      <alignment vertical="center"/>
    </xf>
    <xf numFmtId="49" fontId="3" fillId="0" borderId="1" xfId="0" applyNumberFormat="1" applyFont="1" applyBorder="1" applyAlignment="1">
      <alignment horizontal="center" vertical="center"/>
    </xf>
    <xf numFmtId="4" fontId="3" fillId="0" borderId="1" xfId="0" applyNumberFormat="1" applyFont="1" applyBorder="1" applyAlignment="1">
      <alignment vertical="center" wrapText="1"/>
    </xf>
    <xf numFmtId="49" fontId="3" fillId="3" borderId="1" xfId="0" applyNumberFormat="1" applyFont="1" applyFill="1" applyBorder="1" applyAlignment="1">
      <alignment vertical="center"/>
    </xf>
    <xf numFmtId="0" fontId="3" fillId="3" borderId="1" xfId="0" applyFont="1" applyFill="1" applyBorder="1" applyAlignment="1">
      <alignment vertical="center" wrapText="1"/>
    </xf>
    <xf numFmtId="165" fontId="3" fillId="3" borderId="1" xfId="0" applyNumberFormat="1" applyFont="1" applyFill="1" applyBorder="1" applyAlignment="1">
      <alignment vertical="center" wrapText="1"/>
    </xf>
    <xf numFmtId="4" fontId="3" fillId="3" borderId="1" xfId="0" applyNumberFormat="1" applyFont="1" applyFill="1" applyBorder="1" applyAlignment="1">
      <alignment vertical="center" wrapText="1"/>
    </xf>
    <xf numFmtId="49" fontId="3" fillId="3" borderId="1" xfId="0" applyNumberFormat="1" applyFont="1" applyFill="1" applyBorder="1" applyAlignment="1">
      <alignment horizontal="center" vertical="center"/>
    </xf>
    <xf numFmtId="0" fontId="0" fillId="3" borderId="0" xfId="0" applyFill="1"/>
    <xf numFmtId="49" fontId="3" fillId="0" borderId="1" xfId="0" applyNumberFormat="1" applyFont="1" applyBorder="1" applyAlignment="1" applyProtection="1">
      <alignment horizontal="left" vertical="center" wrapText="1"/>
    </xf>
    <xf numFmtId="0" fontId="3" fillId="0" borderId="1" xfId="0" applyFont="1" applyBorder="1" applyAlignment="1">
      <alignment horizontal="center" vertical="top" wrapText="1"/>
    </xf>
    <xf numFmtId="0" fontId="11" fillId="0" borderId="0" xfId="0" applyFont="1" applyAlignment="1">
      <alignment wrapText="1"/>
    </xf>
    <xf numFmtId="0" fontId="11" fillId="0" borderId="0" xfId="0" applyFont="1" applyFill="1" applyAlignment="1">
      <alignment wrapText="1"/>
    </xf>
    <xf numFmtId="0" fontId="3" fillId="0" borderId="0" xfId="0" applyFont="1" applyAlignment="1">
      <alignment wrapText="1"/>
    </xf>
    <xf numFmtId="0" fontId="3" fillId="0" borderId="1" xfId="0" applyFont="1" applyBorder="1" applyAlignment="1">
      <alignment horizontal="center" wrapText="1"/>
    </xf>
    <xf numFmtId="0" fontId="3" fillId="0" borderId="1" xfId="0" applyFont="1" applyBorder="1" applyAlignment="1">
      <alignment vertical="top" wrapText="1"/>
    </xf>
    <xf numFmtId="0" fontId="3" fillId="0" borderId="1" xfId="0" applyFont="1" applyFill="1" applyBorder="1" applyAlignment="1">
      <alignment vertical="top" wrapText="1"/>
    </xf>
    <xf numFmtId="49" fontId="3" fillId="0" borderId="1" xfId="0" applyNumberFormat="1" applyFont="1" applyBorder="1" applyAlignment="1">
      <alignment horizontal="center" vertical="top" wrapText="1"/>
    </xf>
    <xf numFmtId="166" fontId="11" fillId="0" borderId="0" xfId="0" applyNumberFormat="1" applyFont="1" applyAlignment="1">
      <alignment horizontal="centerContinuous" vertical="center"/>
    </xf>
    <xf numFmtId="166" fontId="11" fillId="0" borderId="0" xfId="0" applyNumberFormat="1" applyFont="1" applyAlignment="1"/>
    <xf numFmtId="0" fontId="6" fillId="0" borderId="1" xfId="0" applyFont="1" applyBorder="1" applyAlignment="1">
      <alignment vertical="top" wrapText="1"/>
    </xf>
    <xf numFmtId="49" fontId="3" fillId="0" borderId="1" xfId="0" applyNumberFormat="1" applyFont="1" applyFill="1" applyBorder="1" applyAlignment="1">
      <alignment horizontal="center" vertical="top" wrapText="1"/>
    </xf>
    <xf numFmtId="0" fontId="11" fillId="0" borderId="0" xfId="0" applyFont="1" applyAlignment="1">
      <alignment horizontal="center" vertical="top" wrapText="1"/>
    </xf>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12" fillId="0" borderId="0" xfId="0" applyFont="1" applyAlignment="1">
      <alignment wrapText="1"/>
    </xf>
    <xf numFmtId="0" fontId="3" fillId="0" borderId="0" xfId="0" applyFont="1" applyAlignment="1">
      <alignment horizontal="left" vertical="top" wrapText="1"/>
    </xf>
    <xf numFmtId="49" fontId="12" fillId="4" borderId="1" xfId="0" applyNumberFormat="1" applyFont="1" applyFill="1" applyBorder="1" applyAlignment="1">
      <alignment horizontal="center" vertical="top" wrapText="1"/>
    </xf>
    <xf numFmtId="0" fontId="20" fillId="0" borderId="0" xfId="0" applyFont="1" applyFill="1" applyAlignment="1">
      <alignment wrapText="1"/>
    </xf>
    <xf numFmtId="0" fontId="12" fillId="0" borderId="0" xfId="0" applyFont="1" applyFill="1" applyAlignment="1">
      <alignment wrapText="1"/>
    </xf>
    <xf numFmtId="0" fontId="21" fillId="0" borderId="0" xfId="0" applyFont="1" applyFill="1" applyAlignment="1">
      <alignment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vertical="top" wrapText="1"/>
    </xf>
    <xf numFmtId="0" fontId="22" fillId="0" borderId="1" xfId="0" applyFont="1" applyFill="1" applyBorder="1" applyAlignment="1">
      <alignment horizontal="center" vertical="top" wrapText="1"/>
    </xf>
    <xf numFmtId="166" fontId="11" fillId="0" borderId="0" xfId="0" applyNumberFormat="1" applyFont="1"/>
    <xf numFmtId="0" fontId="6" fillId="0" borderId="1" xfId="0" applyFont="1" applyBorder="1" applyAlignment="1">
      <alignment horizontal="left" vertical="top" wrapText="1"/>
    </xf>
    <xf numFmtId="0" fontId="3" fillId="0" borderId="2" xfId="0" applyFont="1" applyBorder="1" applyAlignment="1">
      <alignment horizontal="center" vertical="top" wrapText="1"/>
    </xf>
    <xf numFmtId="0" fontId="3" fillId="0" borderId="5" xfId="8" applyFont="1" applyBorder="1" applyAlignment="1">
      <alignment horizontal="left" vertical="top" wrapText="1" shrinkToFit="1"/>
    </xf>
    <xf numFmtId="49" fontId="3" fillId="0" borderId="5" xfId="0" applyNumberFormat="1" applyFont="1" applyBorder="1" applyAlignment="1">
      <alignment horizontal="left" vertical="top" wrapText="1"/>
    </xf>
    <xf numFmtId="4" fontId="3" fillId="0" borderId="1" xfId="0" applyNumberFormat="1" applyFont="1" applyBorder="1" applyAlignment="1">
      <alignment horizontal="right"/>
    </xf>
    <xf numFmtId="4" fontId="15" fillId="3" borderId="1" xfId="0" applyNumberFormat="1" applyFont="1" applyFill="1" applyBorder="1"/>
    <xf numFmtId="4" fontId="12" fillId="4" borderId="1" xfId="0" applyNumberFormat="1" applyFont="1" applyFill="1" applyBorder="1"/>
    <xf numFmtId="4" fontId="3" fillId="0" borderId="1" xfId="0" applyNumberFormat="1" applyFont="1" applyBorder="1"/>
    <xf numFmtId="4" fontId="15" fillId="3" borderId="1" xfId="0" applyNumberFormat="1" applyFont="1" applyFill="1" applyBorder="1" applyAlignment="1"/>
    <xf numFmtId="4" fontId="12" fillId="4" borderId="1" xfId="0" applyNumberFormat="1" applyFont="1" applyFill="1" applyBorder="1" applyAlignment="1"/>
    <xf numFmtId="4" fontId="3" fillId="0" borderId="1" xfId="0" applyNumberFormat="1" applyFont="1" applyFill="1" applyBorder="1" applyAlignment="1"/>
    <xf numFmtId="4" fontId="3" fillId="0" borderId="1" xfId="0" applyNumberFormat="1" applyFont="1" applyBorder="1" applyAlignment="1"/>
    <xf numFmtId="4" fontId="15" fillId="3" borderId="1" xfId="0" applyNumberFormat="1" applyFont="1" applyFill="1" applyBorder="1" applyAlignment="1">
      <alignment horizontal="right"/>
    </xf>
    <xf numFmtId="4" fontId="12" fillId="4" borderId="1" xfId="0" applyNumberFormat="1" applyFont="1" applyFill="1" applyBorder="1" applyAlignment="1">
      <alignment horizontal="right"/>
    </xf>
    <xf numFmtId="0" fontId="26" fillId="0" borderId="1" xfId="0" applyFont="1" applyFill="1" applyBorder="1" applyAlignment="1">
      <alignment vertical="top" wrapText="1"/>
    </xf>
    <xf numFmtId="0" fontId="26" fillId="0" borderId="1" xfId="0" applyFont="1" applyFill="1" applyBorder="1" applyAlignment="1">
      <alignment horizontal="center" vertical="top" wrapText="1"/>
    </xf>
    <xf numFmtId="0" fontId="3" fillId="0" borderId="0" xfId="0" applyFont="1" applyFill="1" applyAlignment="1">
      <alignment wrapText="1"/>
    </xf>
    <xf numFmtId="0" fontId="3" fillId="0" borderId="0" xfId="0" applyFont="1" applyFill="1" applyAlignment="1">
      <alignment horizontal="left" vertical="top" wrapText="1"/>
    </xf>
    <xf numFmtId="4" fontId="3" fillId="0" borderId="1" xfId="0" applyNumberFormat="1" applyFont="1" applyFill="1" applyBorder="1"/>
    <xf numFmtId="4" fontId="3" fillId="0" borderId="1" xfId="0" applyNumberFormat="1" applyFont="1" applyFill="1" applyBorder="1" applyAlignment="1">
      <alignment horizontal="right"/>
    </xf>
    <xf numFmtId="0" fontId="3" fillId="0" borderId="1" xfId="0" applyFont="1" applyBorder="1" applyAlignment="1">
      <alignment horizontal="center" vertical="center" wrapText="1"/>
    </xf>
    <xf numFmtId="4" fontId="11" fillId="0" borderId="0" xfId="0" applyNumberFormat="1" applyFont="1" applyAlignment="1"/>
    <xf numFmtId="4" fontId="22" fillId="0" borderId="1" xfId="0" applyNumberFormat="1" applyFont="1" applyFill="1" applyBorder="1" applyAlignment="1">
      <alignment horizontal="right"/>
    </xf>
    <xf numFmtId="4" fontId="14" fillId="4" borderId="1" xfId="0" applyNumberFormat="1" applyFont="1" applyFill="1" applyBorder="1" applyAlignment="1"/>
    <xf numFmtId="0" fontId="3" fillId="0" borderId="1" xfId="0" applyFont="1" applyBorder="1" applyAlignment="1">
      <alignment horizontal="center" vertical="center" wrapText="1"/>
    </xf>
    <xf numFmtId="49" fontId="3" fillId="0" borderId="2" xfId="0" applyNumberFormat="1" applyFont="1" applyBorder="1" applyAlignment="1">
      <alignment horizontal="center" vertical="top" wrapText="1"/>
    </xf>
    <xf numFmtId="166" fontId="11" fillId="0" borderId="1" xfId="0" applyNumberFormat="1" applyFont="1" applyBorder="1"/>
    <xf numFmtId="0" fontId="6" fillId="0" borderId="2" xfId="0" applyFont="1" applyBorder="1" applyAlignment="1">
      <alignment horizontal="left" vertical="top" wrapText="1"/>
    </xf>
    <xf numFmtId="4" fontId="12" fillId="4" borderId="2" xfId="0" applyNumberFormat="1" applyFont="1" applyFill="1" applyBorder="1"/>
    <xf numFmtId="1" fontId="3" fillId="0" borderId="2" xfId="0" applyNumberFormat="1" applyFont="1" applyBorder="1" applyAlignment="1">
      <alignment horizontal="center" vertical="top" wrapText="1"/>
    </xf>
    <xf numFmtId="4" fontId="15" fillId="3" borderId="1" xfId="0" applyNumberFormat="1" applyFont="1" applyFill="1" applyBorder="1" applyAlignment="1">
      <alignment horizontal="left"/>
    </xf>
    <xf numFmtId="4" fontId="12" fillId="4" borderId="1" xfId="0" applyNumberFormat="1" applyFont="1" applyFill="1" applyBorder="1" applyAlignment="1">
      <alignment horizontal="left"/>
    </xf>
    <xf numFmtId="4" fontId="3" fillId="0" borderId="1" xfId="0" applyNumberFormat="1" applyFont="1" applyBorder="1" applyAlignment="1">
      <alignment horizontal="left"/>
    </xf>
    <xf numFmtId="166" fontId="3" fillId="0" borderId="1" xfId="0" applyNumberFormat="1" applyFont="1" applyBorder="1" applyAlignment="1">
      <alignment horizontal="left"/>
    </xf>
    <xf numFmtId="4" fontId="14" fillId="4" borderId="1" xfId="0" applyNumberFormat="1" applyFont="1" applyFill="1" applyBorder="1" applyAlignment="1">
      <alignment horizontal="left"/>
    </xf>
    <xf numFmtId="4" fontId="22" fillId="0" borderId="1" xfId="0" applyNumberFormat="1" applyFont="1" applyFill="1" applyBorder="1" applyAlignment="1">
      <alignment horizontal="left"/>
    </xf>
    <xf numFmtId="0" fontId="12" fillId="4" borderId="1" xfId="0" applyFont="1" applyFill="1" applyBorder="1" applyAlignment="1">
      <alignment horizontal="center" vertical="top" wrapText="1"/>
    </xf>
    <xf numFmtId="0" fontId="19" fillId="4" borderId="1" xfId="0" applyFont="1" applyFill="1" applyBorder="1" applyAlignment="1">
      <alignment vertical="top" wrapText="1"/>
    </xf>
    <xf numFmtId="0" fontId="3" fillId="0" borderId="5" xfId="8" applyFont="1" applyFill="1" applyBorder="1" applyAlignment="1">
      <alignment horizontal="left" vertical="top" wrapText="1" shrinkToFit="1"/>
    </xf>
    <xf numFmtId="4" fontId="27" fillId="0" borderId="0" xfId="0" applyNumberFormat="1" applyFont="1" applyFill="1" applyBorder="1" applyAlignment="1" applyProtection="1">
      <alignment horizontal="right" vertical="center" wrapText="1"/>
    </xf>
    <xf numFmtId="4" fontId="22" fillId="5" borderId="1" xfId="0" applyNumberFormat="1" applyFont="1" applyFill="1" applyBorder="1" applyAlignment="1">
      <alignment horizontal="right"/>
    </xf>
    <xf numFmtId="4" fontId="22" fillId="0" borderId="1" xfId="0" applyNumberFormat="1" applyFont="1" applyFill="1" applyBorder="1" applyAlignment="1"/>
    <xf numFmtId="0" fontId="28" fillId="0" borderId="0" xfId="0" applyFont="1" applyAlignment="1">
      <alignment wrapText="1"/>
    </xf>
    <xf numFmtId="0" fontId="22" fillId="0" borderId="0" xfId="0" applyFont="1" applyAlignment="1">
      <alignment wrapText="1"/>
    </xf>
    <xf numFmtId="0" fontId="28" fillId="0" borderId="0" xfId="0" applyFont="1" applyAlignment="1">
      <alignment horizontal="center" vertical="top" wrapText="1"/>
    </xf>
    <xf numFmtId="0" fontId="22" fillId="0" borderId="1" xfId="0" applyFont="1" applyBorder="1" applyAlignment="1">
      <alignment horizontal="center" vertical="top" wrapText="1"/>
    </xf>
    <xf numFmtId="0" fontId="22" fillId="0" borderId="1" xfId="0" applyFont="1" applyBorder="1" applyAlignment="1">
      <alignment horizontal="center" wrapText="1"/>
    </xf>
    <xf numFmtId="4" fontId="22" fillId="0" borderId="1" xfId="0" applyNumberFormat="1" applyFont="1" applyFill="1" applyBorder="1"/>
    <xf numFmtId="4" fontId="14" fillId="4" borderId="1" xfId="0" applyNumberFormat="1" applyFont="1" applyFill="1" applyBorder="1" applyAlignment="1">
      <alignment horizontal="right"/>
    </xf>
    <xf numFmtId="49" fontId="22" fillId="0" borderId="8" xfId="0" applyNumberFormat="1" applyFont="1" applyFill="1" applyBorder="1" applyAlignment="1">
      <alignment horizontal="center" vertical="top" wrapText="1"/>
    </xf>
    <xf numFmtId="49" fontId="22" fillId="5" borderId="1" xfId="0" applyNumberFormat="1" applyFont="1" applyFill="1" applyBorder="1" applyAlignment="1">
      <alignment horizontal="center" vertical="top" wrapText="1"/>
    </xf>
    <xf numFmtId="1" fontId="22" fillId="0" borderId="1" xfId="0" applyNumberFormat="1" applyFont="1" applyBorder="1" applyAlignment="1">
      <alignment horizontal="center" wrapText="1"/>
    </xf>
    <xf numFmtId="0" fontId="22" fillId="0" borderId="1" xfId="0" applyFont="1" applyFill="1" applyBorder="1" applyAlignment="1">
      <alignment horizontal="left" vertical="top" wrapText="1"/>
    </xf>
    <xf numFmtId="3" fontId="22" fillId="0" borderId="1" xfId="0" applyNumberFormat="1" applyFont="1" applyFill="1" applyBorder="1" applyAlignment="1">
      <alignment horizontal="center" vertical="top" wrapText="1"/>
    </xf>
    <xf numFmtId="49" fontId="22" fillId="0" borderId="5" xfId="0" applyNumberFormat="1" applyFont="1" applyFill="1" applyBorder="1" applyAlignment="1">
      <alignment horizontal="left" vertical="top" wrapText="1"/>
    </xf>
    <xf numFmtId="166" fontId="28" fillId="0" borderId="0" xfId="0" applyNumberFormat="1" applyFont="1"/>
    <xf numFmtId="4" fontId="17" fillId="3" borderId="1" xfId="0" applyNumberFormat="1" applyFont="1" applyFill="1" applyBorder="1"/>
    <xf numFmtId="4" fontId="14" fillId="4" borderId="1" xfId="0" applyNumberFormat="1" applyFont="1" applyFill="1" applyBorder="1"/>
    <xf numFmtId="49" fontId="22" fillId="0" borderId="1" xfId="0" applyNumberFormat="1" applyFont="1" applyBorder="1" applyAlignment="1">
      <alignment horizontal="center" vertical="top" wrapText="1"/>
    </xf>
    <xf numFmtId="0" fontId="22" fillId="0" borderId="1" xfId="0" applyFont="1" applyBorder="1" applyAlignment="1">
      <alignment vertical="top" wrapText="1"/>
    </xf>
    <xf numFmtId="0" fontId="22" fillId="0" borderId="5" xfId="8" applyFont="1" applyBorder="1" applyAlignment="1">
      <alignment horizontal="left" vertical="top" wrapText="1" shrinkToFit="1"/>
    </xf>
    <xf numFmtId="4" fontId="22" fillId="0" borderId="1" xfId="0" applyNumberFormat="1" applyFont="1" applyBorder="1"/>
    <xf numFmtId="4" fontId="22" fillId="0" borderId="1" xfId="0" applyNumberFormat="1" applyFont="1" applyBorder="1" applyAlignment="1">
      <alignment horizontal="right"/>
    </xf>
    <xf numFmtId="0" fontId="22" fillId="0" borderId="1" xfId="0" applyFont="1" applyBorder="1" applyAlignment="1">
      <alignment vertical="top"/>
    </xf>
    <xf numFmtId="4" fontId="14" fillId="6" borderId="1" xfId="0" applyNumberFormat="1" applyFont="1" applyFill="1" applyBorder="1"/>
    <xf numFmtId="0" fontId="22" fillId="0" borderId="1" xfId="0" applyFont="1" applyBorder="1" applyAlignment="1">
      <alignment horizontal="left" vertical="top" wrapText="1"/>
    </xf>
    <xf numFmtId="4" fontId="22" fillId="0" borderId="1" xfId="0" applyNumberFormat="1" applyFont="1" applyBorder="1" applyAlignment="1">
      <alignment horizontal="left"/>
    </xf>
    <xf numFmtId="0" fontId="3" fillId="0" borderId="1" xfId="0" applyFont="1" applyBorder="1" applyAlignment="1">
      <alignment wrapText="1"/>
    </xf>
    <xf numFmtId="0" fontId="14" fillId="4" borderId="2" xfId="0" applyFont="1" applyFill="1" applyBorder="1" applyAlignment="1">
      <alignment vertical="top" wrapText="1"/>
    </xf>
    <xf numFmtId="0" fontId="22" fillId="0" borderId="2" xfId="0" applyFont="1" applyFill="1" applyBorder="1" applyAlignment="1">
      <alignment horizontal="left" vertical="top" wrapText="1"/>
    </xf>
    <xf numFmtId="0" fontId="22" fillId="0" borderId="3" xfId="0" applyFont="1" applyFill="1" applyBorder="1" applyAlignment="1">
      <alignment horizontal="center" vertical="top" wrapText="1"/>
    </xf>
    <xf numFmtId="0" fontId="22" fillId="0" borderId="8" xfId="0" applyFont="1" applyFill="1" applyBorder="1" applyAlignment="1">
      <alignment horizontal="left" vertical="top" wrapText="1"/>
    </xf>
    <xf numFmtId="49" fontId="14" fillId="4" borderId="2" xfId="0" applyNumberFormat="1" applyFont="1" applyFill="1" applyBorder="1" applyAlignment="1">
      <alignment horizontal="center" vertical="top" wrapText="1"/>
    </xf>
    <xf numFmtId="0" fontId="14" fillId="4" borderId="2"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49" fontId="14" fillId="4" borderId="1" xfId="0" applyNumberFormat="1"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0" borderId="3" xfId="0" applyFont="1" applyFill="1" applyBorder="1" applyAlignment="1">
      <alignment vertical="top" wrapText="1"/>
    </xf>
    <xf numFmtId="0" fontId="22" fillId="0" borderId="8" xfId="0" applyFont="1" applyFill="1" applyBorder="1" applyAlignment="1">
      <alignment vertical="top" wrapText="1"/>
    </xf>
    <xf numFmtId="0" fontId="24" fillId="4" borderId="1" xfId="0" applyFont="1" applyFill="1" applyBorder="1" applyAlignment="1">
      <alignment vertical="top" wrapText="1"/>
    </xf>
    <xf numFmtId="0" fontId="22" fillId="0" borderId="1" xfId="0" applyFont="1" applyFill="1" applyBorder="1" applyAlignment="1">
      <alignment horizontal="center" vertical="top" wrapText="1"/>
    </xf>
    <xf numFmtId="4" fontId="3" fillId="5" borderId="1" xfId="0" applyNumberFormat="1" applyFont="1" applyFill="1" applyBorder="1" applyAlignment="1"/>
    <xf numFmtId="4" fontId="19" fillId="0" borderId="1" xfId="0" applyNumberFormat="1" applyFont="1" applyFill="1" applyBorder="1" applyAlignment="1"/>
    <xf numFmtId="4" fontId="12" fillId="4" borderId="2" xfId="0" applyNumberFormat="1" applyFont="1" applyFill="1" applyBorder="1" applyAlignment="1">
      <alignment horizontal="left"/>
    </xf>
    <xf numFmtId="4" fontId="12" fillId="4" borderId="2" xfId="0" applyNumberFormat="1" applyFont="1" applyFill="1" applyBorder="1" applyAlignment="1"/>
    <xf numFmtId="0" fontId="3" fillId="5" borderId="1" xfId="0" applyFont="1" applyFill="1" applyBorder="1" applyAlignment="1">
      <alignment vertical="center" wrapText="1"/>
    </xf>
    <xf numFmtId="0" fontId="3" fillId="5" borderId="1" xfId="0" applyFont="1" applyFill="1" applyBorder="1" applyAlignment="1">
      <alignment horizontal="left" vertical="top" wrapText="1"/>
    </xf>
    <xf numFmtId="0" fontId="11" fillId="5" borderId="1" xfId="0" applyFont="1" applyFill="1" applyBorder="1" applyAlignment="1">
      <alignment horizontal="center" vertical="top" wrapText="1"/>
    </xf>
    <xf numFmtId="49" fontId="11" fillId="5" borderId="1" xfId="0" applyNumberFormat="1" applyFont="1" applyFill="1" applyBorder="1" applyAlignment="1">
      <alignment horizontal="center" vertical="top" wrapText="1"/>
    </xf>
    <xf numFmtId="4" fontId="3" fillId="5" borderId="1" xfId="0" applyNumberFormat="1" applyFont="1" applyFill="1" applyBorder="1" applyAlignment="1">
      <alignment horizontal="left"/>
    </xf>
    <xf numFmtId="4" fontId="12" fillId="5" borderId="1" xfId="0" applyNumberFormat="1" applyFont="1" applyFill="1" applyBorder="1" applyAlignment="1"/>
    <xf numFmtId="4" fontId="3" fillId="5" borderId="1" xfId="0" applyNumberFormat="1" applyFont="1" applyFill="1" applyBorder="1" applyAlignment="1">
      <alignment horizontal="right"/>
    </xf>
    <xf numFmtId="0" fontId="3" fillId="5" borderId="1" xfId="0" applyFont="1" applyFill="1" applyBorder="1" applyAlignment="1">
      <alignment vertical="top" wrapText="1"/>
    </xf>
    <xf numFmtId="0" fontId="3" fillId="5" borderId="1" xfId="0" applyFont="1" applyFill="1" applyBorder="1" applyAlignment="1">
      <alignment horizontal="center" vertical="top" wrapText="1"/>
    </xf>
    <xf numFmtId="49" fontId="3" fillId="5" borderId="1" xfId="0" applyNumberFormat="1" applyFont="1" applyFill="1" applyBorder="1" applyAlignment="1">
      <alignment horizontal="center" vertical="top" wrapText="1"/>
    </xf>
    <xf numFmtId="4" fontId="19" fillId="5" borderId="1" xfId="0" applyNumberFormat="1" applyFont="1" applyFill="1" applyBorder="1" applyAlignment="1"/>
    <xf numFmtId="0" fontId="3" fillId="5" borderId="6" xfId="0" applyFont="1" applyFill="1" applyBorder="1" applyAlignment="1">
      <alignment vertical="top" wrapText="1"/>
    </xf>
    <xf numFmtId="0" fontId="3" fillId="5" borderId="6" xfId="9" applyFont="1" applyFill="1" applyBorder="1" applyAlignment="1">
      <alignment vertical="center" wrapText="1"/>
    </xf>
    <xf numFmtId="4" fontId="19" fillId="5" borderId="2" xfId="0" applyNumberFormat="1" applyFont="1" applyFill="1" applyBorder="1" applyAlignment="1"/>
    <xf numFmtId="4" fontId="3" fillId="5" borderId="2" xfId="0" applyNumberFormat="1" applyFont="1" applyFill="1" applyBorder="1" applyAlignment="1"/>
    <xf numFmtId="4" fontId="3" fillId="5" borderId="2" xfId="0" applyNumberFormat="1" applyFont="1" applyFill="1" applyBorder="1" applyAlignment="1">
      <alignment horizontal="right"/>
    </xf>
    <xf numFmtId="0" fontId="3" fillId="5" borderId="5" xfId="0" applyFont="1" applyFill="1" applyBorder="1" applyAlignment="1">
      <alignment vertical="top" wrapText="1"/>
    </xf>
    <xf numFmtId="0" fontId="3" fillId="5" borderId="5" xfId="0" applyFont="1" applyFill="1" applyBorder="1" applyAlignment="1">
      <alignment vertical="center" wrapText="1"/>
    </xf>
    <xf numFmtId="0" fontId="3" fillId="5" borderId="12" xfId="0" applyFont="1" applyFill="1" applyBorder="1" applyAlignment="1">
      <alignment vertical="center" wrapText="1"/>
    </xf>
    <xf numFmtId="0" fontId="3" fillId="5" borderId="2" xfId="0" applyFont="1" applyFill="1" applyBorder="1" applyAlignment="1">
      <alignment vertical="top" wrapText="1"/>
    </xf>
    <xf numFmtId="0" fontId="3" fillId="5" borderId="1" xfId="8" applyFont="1" applyFill="1" applyBorder="1" applyAlignment="1">
      <alignment horizontal="left" vertical="top" wrapText="1" shrinkToFit="1"/>
    </xf>
    <xf numFmtId="4" fontId="3" fillId="5" borderId="1" xfId="0" applyNumberFormat="1" applyFont="1" applyFill="1" applyBorder="1" applyAlignment="1">
      <alignment horizontal="left" vertical="center"/>
    </xf>
    <xf numFmtId="0" fontId="3" fillId="5" borderId="12" xfId="0" applyFont="1" applyFill="1" applyBorder="1" applyAlignment="1">
      <alignment vertical="top" wrapText="1"/>
    </xf>
    <xf numFmtId="4" fontId="19" fillId="5" borderId="2" xfId="0" applyNumberFormat="1" applyFont="1" applyFill="1" applyBorder="1" applyAlignment="1">
      <alignment horizontal="right"/>
    </xf>
    <xf numFmtId="4" fontId="19" fillId="5" borderId="1" xfId="0" applyNumberFormat="1" applyFont="1" applyFill="1" applyBorder="1" applyAlignment="1">
      <alignment horizontal="right"/>
    </xf>
    <xf numFmtId="0" fontId="3" fillId="5" borderId="12" xfId="0" applyFont="1" applyFill="1" applyBorder="1" applyAlignment="1">
      <alignment horizontal="left" vertical="center" wrapText="1"/>
    </xf>
    <xf numFmtId="0" fontId="3" fillId="5" borderId="1" xfId="0" applyFont="1" applyFill="1" applyBorder="1" applyAlignment="1">
      <alignment horizontal="left" vertical="center" wrapText="1"/>
    </xf>
    <xf numFmtId="49" fontId="14" fillId="4" borderId="2" xfId="0" applyNumberFormat="1" applyFont="1" applyFill="1" applyBorder="1" applyAlignment="1">
      <alignment horizontal="center" vertical="top" wrapText="1"/>
    </xf>
    <xf numFmtId="0" fontId="14" fillId="4" borderId="2" xfId="0" applyFont="1" applyFill="1" applyBorder="1" applyAlignment="1">
      <alignment horizontal="center" vertical="top" wrapText="1"/>
    </xf>
    <xf numFmtId="3" fontId="14" fillId="4" borderId="2" xfId="0" applyNumberFormat="1" applyFont="1" applyFill="1" applyBorder="1" applyAlignment="1">
      <alignment horizontal="center" vertical="top" wrapText="1"/>
    </xf>
    <xf numFmtId="49" fontId="12" fillId="4" borderId="1" xfId="0" applyNumberFormat="1" applyFont="1" applyFill="1" applyBorder="1" applyAlignment="1">
      <alignment horizontal="center" vertical="top" wrapText="1"/>
    </xf>
    <xf numFmtId="0" fontId="12" fillId="4" borderId="1" xfId="0" applyFont="1" applyFill="1" applyBorder="1" applyAlignment="1">
      <alignment horizontal="center" vertical="top" wrapText="1"/>
    </xf>
    <xf numFmtId="0" fontId="3" fillId="0" borderId="1" xfId="0" applyFont="1" applyBorder="1" applyAlignment="1">
      <alignment horizontal="center" vertical="top" wrapText="1"/>
    </xf>
    <xf numFmtId="49" fontId="3" fillId="0" borderId="1" xfId="0" applyNumberFormat="1" applyFont="1" applyBorder="1" applyAlignment="1">
      <alignment horizontal="center" vertical="top" wrapText="1"/>
    </xf>
    <xf numFmtId="0" fontId="12" fillId="4" borderId="2" xfId="0" applyFont="1" applyFill="1" applyBorder="1" applyAlignment="1">
      <alignment vertical="top" wrapText="1"/>
    </xf>
    <xf numFmtId="0" fontId="12" fillId="4" borderId="1" xfId="0" applyFont="1" applyFill="1" applyBorder="1" applyAlignment="1">
      <alignment vertical="top" wrapText="1"/>
    </xf>
    <xf numFmtId="49" fontId="3" fillId="0" borderId="1" xfId="0" applyNumberFormat="1" applyFont="1" applyBorder="1" applyAlignment="1">
      <alignment vertical="top" wrapText="1"/>
    </xf>
    <xf numFmtId="0" fontId="14" fillId="4" borderId="2" xfId="8" applyFont="1" applyFill="1" applyBorder="1" applyAlignment="1">
      <alignment vertical="top" wrapText="1" shrinkToFit="1"/>
    </xf>
    <xf numFmtId="0" fontId="14" fillId="4" borderId="8" xfId="8" applyFont="1" applyFill="1" applyBorder="1" applyAlignment="1">
      <alignment vertical="top" wrapText="1" shrinkToFit="1"/>
    </xf>
    <xf numFmtId="0" fontId="3" fillId="5" borderId="2" xfId="0" applyFont="1" applyFill="1" applyBorder="1" applyAlignment="1">
      <alignment vertical="center" wrapText="1"/>
    </xf>
    <xf numFmtId="49" fontId="3" fillId="0" borderId="5" xfId="0" applyNumberFormat="1" applyFont="1" applyFill="1" applyBorder="1" applyAlignment="1">
      <alignment horizontal="left" vertical="center" wrapText="1"/>
    </xf>
    <xf numFmtId="49" fontId="22" fillId="0" borderId="2" xfId="0" applyNumberFormat="1"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49" fontId="3" fillId="0" borderId="1" xfId="0" applyNumberFormat="1" applyFont="1" applyBorder="1" applyAlignment="1">
      <alignment horizontal="center" vertical="top" wrapText="1"/>
    </xf>
    <xf numFmtId="49" fontId="22" fillId="0" borderId="8" xfId="0" applyNumberFormat="1" applyFont="1" applyFill="1" applyBorder="1" applyAlignment="1">
      <alignment horizontal="center" vertical="top" wrapText="1"/>
    </xf>
    <xf numFmtId="4" fontId="19" fillId="4" borderId="1" xfId="0" applyNumberFormat="1" applyFont="1" applyFill="1" applyBorder="1" applyAlignment="1"/>
    <xf numFmtId="4" fontId="22" fillId="5" borderId="1" xfId="0" applyNumberFormat="1" applyFont="1" applyFill="1" applyBorder="1"/>
    <xf numFmtId="4" fontId="3" fillId="5" borderId="1" xfId="0" applyNumberFormat="1" applyFont="1" applyFill="1" applyBorder="1" applyAlignment="1">
      <alignment horizontal="right" wrapText="1"/>
    </xf>
    <xf numFmtId="49" fontId="3" fillId="0" borderId="1" xfId="0" applyNumberFormat="1" applyFont="1" applyFill="1" applyBorder="1" applyAlignment="1">
      <alignment horizontal="center" vertical="top" wrapText="1"/>
    </xf>
    <xf numFmtId="0" fontId="3" fillId="0" borderId="1" xfId="0" applyFont="1" applyBorder="1" applyAlignment="1">
      <alignment horizontal="left" vertical="top" wrapText="1"/>
    </xf>
    <xf numFmtId="49"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3" fillId="5" borderId="5" xfId="0" applyFont="1" applyFill="1" applyBorder="1" applyAlignment="1">
      <alignment horizontal="left" vertical="top" wrapText="1"/>
    </xf>
    <xf numFmtId="0" fontId="3" fillId="5" borderId="2" xfId="0" applyFont="1" applyFill="1" applyBorder="1" applyAlignment="1">
      <alignment horizontal="left" vertical="center" wrapText="1"/>
    </xf>
    <xf numFmtId="0" fontId="3" fillId="5" borderId="3" xfId="8" applyFont="1" applyFill="1" applyBorder="1" applyAlignment="1">
      <alignment horizontal="left" vertical="center" wrapText="1" shrinkToFit="1"/>
    </xf>
    <xf numFmtId="4" fontId="19" fillId="0" borderId="1" xfId="0" applyNumberFormat="1" applyFont="1" applyFill="1" applyBorder="1" applyAlignment="1">
      <alignment horizontal="right"/>
    </xf>
    <xf numFmtId="0" fontId="3" fillId="5" borderId="12" xfId="0" applyFont="1" applyFill="1" applyBorder="1" applyAlignment="1">
      <alignment horizontal="left" vertical="top" wrapText="1"/>
    </xf>
    <xf numFmtId="166" fontId="11" fillId="5" borderId="1" xfId="0" applyNumberFormat="1" applyFont="1" applyFill="1" applyBorder="1" applyAlignment="1"/>
    <xf numFmtId="0" fontId="3" fillId="0" borderId="1" xfId="0" applyFont="1" applyBorder="1" applyAlignment="1">
      <alignment horizontal="center" vertical="center" wrapText="1"/>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49"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3" fillId="0" borderId="7" xfId="8" applyFont="1" applyFill="1" applyBorder="1" applyAlignment="1">
      <alignment horizontal="left" vertical="top" wrapText="1" shrinkToFit="1"/>
    </xf>
    <xf numFmtId="4" fontId="3" fillId="0" borderId="10" xfId="0" applyNumberFormat="1" applyFont="1" applyFill="1" applyBorder="1" applyAlignment="1"/>
    <xf numFmtId="0" fontId="3" fillId="0" borderId="5" xfId="8" applyFont="1" applyFill="1" applyBorder="1" applyAlignment="1">
      <alignment vertical="top" wrapText="1" shrinkToFit="1"/>
    </xf>
    <xf numFmtId="4" fontId="3" fillId="0" borderId="10" xfId="0" applyNumberFormat="1" applyFont="1" applyFill="1" applyBorder="1" applyAlignment="1">
      <alignment horizontal="right"/>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2" xfId="8" applyFont="1" applyFill="1" applyBorder="1" applyAlignment="1">
      <alignment vertical="top" wrapText="1" shrinkToFit="1"/>
    </xf>
    <xf numFmtId="49" fontId="3" fillId="0" borderId="5" xfId="0" applyNumberFormat="1" applyFont="1" applyFill="1" applyBorder="1" applyAlignment="1">
      <alignment horizontal="left" vertical="top" wrapText="1"/>
    </xf>
    <xf numFmtId="0" fontId="3" fillId="5" borderId="6" xfId="9" applyFont="1" applyFill="1" applyBorder="1" applyAlignment="1">
      <alignment vertical="top" wrapText="1"/>
    </xf>
    <xf numFmtId="49" fontId="3" fillId="0" borderId="3" xfId="0" applyNumberFormat="1" applyFont="1" applyFill="1" applyBorder="1" applyAlignment="1">
      <alignment horizontal="center" vertical="top" wrapText="1"/>
    </xf>
    <xf numFmtId="0" fontId="22" fillId="0" borderId="2" xfId="0"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49" fontId="3" fillId="0" borderId="1" xfId="0" applyNumberFormat="1" applyFont="1" applyFill="1" applyBorder="1" applyAlignment="1">
      <alignment horizontal="left" vertical="center" wrapText="1"/>
    </xf>
    <xf numFmtId="166" fontId="3" fillId="0" borderId="1" xfId="0" applyNumberFormat="1" applyFont="1" applyBorder="1"/>
    <xf numFmtId="4" fontId="3" fillId="5" borderId="2" xfId="0" applyNumberFormat="1" applyFont="1" applyFill="1" applyBorder="1" applyAlignment="1">
      <alignment horizontal="left"/>
    </xf>
    <xf numFmtId="0" fontId="3" fillId="0" borderId="1" xfId="0" applyFont="1" applyBorder="1" applyAlignment="1">
      <alignment horizontal="center" vertical="center" wrapText="1"/>
    </xf>
    <xf numFmtId="0" fontId="3" fillId="0" borderId="8" xfId="8" applyFont="1" applyFill="1" applyBorder="1" applyAlignment="1">
      <alignment horizontal="left" vertical="top" wrapText="1" shrinkToFit="1"/>
    </xf>
    <xf numFmtId="0" fontId="3" fillId="5" borderId="2" xfId="8" applyFont="1" applyFill="1" applyBorder="1" applyAlignment="1">
      <alignment horizontal="left" vertical="top" wrapText="1" shrinkToFit="1"/>
    </xf>
    <xf numFmtId="0" fontId="3" fillId="0" borderId="1" xfId="0" applyFont="1" applyBorder="1" applyAlignment="1">
      <alignment horizontal="center" vertical="top" wrapText="1"/>
    </xf>
    <xf numFmtId="0" fontId="10" fillId="0" borderId="0" xfId="0" applyFont="1" applyAlignment="1">
      <alignment vertical="center" wrapText="1"/>
    </xf>
    <xf numFmtId="166"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wrapText="1"/>
    </xf>
    <xf numFmtId="4" fontId="12" fillId="4" borderId="3" xfId="0" applyNumberFormat="1" applyFont="1" applyFill="1" applyBorder="1" applyAlignment="1"/>
    <xf numFmtId="4" fontId="12" fillId="4" borderId="3" xfId="0" applyNumberFormat="1" applyFont="1" applyFill="1" applyBorder="1"/>
    <xf numFmtId="3" fontId="3" fillId="0" borderId="8" xfId="0" applyNumberFormat="1" applyFont="1" applyBorder="1" applyAlignment="1">
      <alignment horizontal="center" vertical="top" wrapText="1"/>
    </xf>
    <xf numFmtId="4" fontId="3" fillId="0" borderId="3" xfId="0" applyNumberFormat="1" applyFont="1" applyFill="1" applyBorder="1"/>
    <xf numFmtId="4" fontId="19" fillId="0" borderId="3" xfId="0" applyNumberFormat="1" applyFont="1" applyFill="1" applyBorder="1" applyAlignment="1"/>
    <xf numFmtId="1" fontId="3" fillId="0" borderId="1" xfId="0" applyNumberFormat="1" applyFont="1" applyFill="1" applyBorder="1" applyAlignment="1">
      <alignment horizontal="center" vertical="top" wrapText="1"/>
    </xf>
    <xf numFmtId="0" fontId="3" fillId="0" borderId="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left"/>
    </xf>
    <xf numFmtId="0" fontId="3" fillId="5" borderId="5" xfId="0" applyFont="1" applyFill="1" applyBorder="1" applyAlignment="1">
      <alignment horizontal="left" vertical="center" wrapText="1"/>
    </xf>
    <xf numFmtId="1" fontId="3" fillId="0" borderId="1" xfId="0" applyNumberFormat="1" applyFont="1" applyBorder="1" applyAlignment="1">
      <alignment horizontal="center" wrapText="1"/>
    </xf>
    <xf numFmtId="0" fontId="12" fillId="4" borderId="0" xfId="0" applyFont="1" applyFill="1" applyAlignment="1">
      <alignment vertical="top" wrapText="1"/>
    </xf>
    <xf numFmtId="4" fontId="12" fillId="4" borderId="6" xfId="0" applyNumberFormat="1" applyFont="1" applyFill="1" applyBorder="1" applyAlignment="1"/>
    <xf numFmtId="0" fontId="3" fillId="0" borderId="1" xfId="8" applyFont="1" applyFill="1" applyBorder="1" applyAlignment="1">
      <alignment vertical="top" wrapText="1" shrinkToFit="1"/>
    </xf>
    <xf numFmtId="0" fontId="3" fillId="0" borderId="2" xfId="0" applyFont="1" applyFill="1" applyBorder="1" applyAlignment="1">
      <alignment vertical="top" wrapText="1"/>
    </xf>
    <xf numFmtId="3" fontId="12" fillId="4"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4" fontId="3" fillId="0" borderId="6" xfId="0" applyNumberFormat="1" applyFont="1" applyFill="1" applyBorder="1" applyAlignment="1">
      <alignment horizontal="right"/>
    </xf>
    <xf numFmtId="49" fontId="15" fillId="4" borderId="1" xfId="0" applyNumberFormat="1" applyFont="1" applyFill="1" applyBorder="1" applyAlignment="1">
      <alignment horizontal="center" vertical="top" wrapText="1"/>
    </xf>
    <xf numFmtId="4" fontId="15" fillId="4" borderId="1" xfId="0" applyNumberFormat="1" applyFont="1" applyFill="1" applyBorder="1" applyAlignment="1"/>
    <xf numFmtId="4" fontId="19" fillId="0" borderId="2" xfId="0" applyNumberFormat="1" applyFont="1" applyFill="1" applyBorder="1" applyAlignment="1"/>
    <xf numFmtId="0" fontId="0" fillId="0" borderId="1" xfId="0" applyFont="1" applyFill="1" applyBorder="1"/>
    <xf numFmtId="0" fontId="3" fillId="0" borderId="6" xfId="9" applyFont="1" applyFill="1" applyBorder="1" applyAlignment="1">
      <alignment vertical="center" wrapText="1"/>
    </xf>
    <xf numFmtId="0" fontId="3" fillId="0" borderId="2" xfId="8" applyFont="1" applyFill="1" applyBorder="1" applyAlignment="1">
      <alignment horizontal="left" vertical="center" wrapText="1" shrinkToFit="1"/>
    </xf>
    <xf numFmtId="0" fontId="3" fillId="5" borderId="2" xfId="8" applyFont="1" applyFill="1" applyBorder="1" applyAlignment="1">
      <alignment horizontal="left" vertical="center" wrapText="1" shrinkToFit="1"/>
    </xf>
    <xf numFmtId="0" fontId="3" fillId="5" borderId="5" xfId="8" applyFont="1" applyFill="1" applyBorder="1" applyAlignment="1">
      <alignment horizontal="left" vertical="top" wrapText="1" shrinkToFit="1"/>
    </xf>
    <xf numFmtId="0" fontId="3" fillId="5" borderId="5" xfId="8" applyFont="1" applyFill="1" applyBorder="1" applyAlignment="1">
      <alignment vertical="top" wrapText="1" shrinkToFit="1"/>
    </xf>
    <xf numFmtId="0" fontId="3" fillId="0" borderId="0" xfId="0" applyFont="1" applyAlignment="1">
      <alignment horizontal="left" vertical="top"/>
    </xf>
    <xf numFmtId="0" fontId="3" fillId="5" borderId="12" xfId="8" applyFont="1" applyFill="1" applyBorder="1" applyAlignment="1">
      <alignment horizontal="left" vertical="top" wrapText="1" shrinkToFit="1"/>
    </xf>
    <xf numFmtId="4" fontId="3" fillId="5" borderId="1" xfId="0" applyNumberFormat="1" applyFont="1" applyFill="1" applyBorder="1"/>
    <xf numFmtId="4" fontId="3" fillId="5" borderId="3" xfId="0" applyNumberFormat="1" applyFont="1" applyFill="1" applyBorder="1"/>
    <xf numFmtId="0" fontId="3" fillId="0" borderId="1" xfId="8" applyFont="1" applyFill="1" applyBorder="1" applyAlignment="1">
      <alignment horizontal="left" vertical="top" wrapText="1" shrinkToFit="1"/>
    </xf>
    <xf numFmtId="0" fontId="3" fillId="0" borderId="0" xfId="0" applyFont="1"/>
    <xf numFmtId="0" fontId="3" fillId="5" borderId="7" xfId="8" applyFont="1" applyFill="1" applyBorder="1" applyAlignment="1">
      <alignment horizontal="left" vertical="top" wrapText="1" shrinkToFit="1"/>
    </xf>
    <xf numFmtId="0" fontId="3" fillId="0" borderId="5" xfId="0" applyFont="1" applyBorder="1" applyAlignment="1">
      <alignment vertical="top" wrapText="1"/>
    </xf>
    <xf numFmtId="49" fontId="33" fillId="0" borderId="1" xfId="0" applyNumberFormat="1" applyFont="1" applyFill="1" applyBorder="1" applyAlignment="1">
      <alignment horizontal="left" vertical="center" wrapText="1"/>
    </xf>
    <xf numFmtId="0" fontId="11" fillId="0" borderId="1" xfId="0" applyFont="1" applyBorder="1" applyAlignment="1">
      <alignment wrapText="1"/>
    </xf>
    <xf numFmtId="0" fontId="11" fillId="0" borderId="1" xfId="0" applyFont="1" applyBorder="1" applyAlignment="1">
      <alignment horizontal="center" vertical="top" wrapText="1"/>
    </xf>
    <xf numFmtId="4" fontId="11" fillId="0" borderId="0" xfId="0" applyNumberFormat="1" applyFont="1"/>
    <xf numFmtId="4" fontId="27" fillId="0" borderId="4" xfId="0" applyNumberFormat="1" applyFont="1" applyBorder="1" applyAlignment="1" applyProtection="1">
      <alignment horizontal="right" vertical="center" wrapText="1"/>
    </xf>
    <xf numFmtId="4" fontId="27" fillId="0" borderId="1" xfId="0" applyNumberFormat="1" applyFont="1" applyBorder="1" applyAlignment="1" applyProtection="1">
      <alignment horizontal="right" vertical="center" wrapText="1"/>
    </xf>
    <xf numFmtId="0" fontId="12" fillId="4" borderId="8" xfId="0" applyFont="1" applyFill="1" applyBorder="1" applyAlignment="1">
      <alignment horizontal="center" vertical="top" wrapText="1"/>
    </xf>
    <xf numFmtId="0" fontId="12" fillId="4" borderId="1" xfId="0" applyFont="1" applyFill="1" applyBorder="1" applyAlignment="1">
      <alignment horizontal="center"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top" wrapText="1"/>
    </xf>
    <xf numFmtId="49" fontId="3" fillId="0" borderId="1" xfId="0" applyNumberFormat="1" applyFont="1" applyBorder="1" applyAlignment="1">
      <alignment horizontal="center" vertical="top" wrapText="1"/>
    </xf>
    <xf numFmtId="0" fontId="12" fillId="4" borderId="3" xfId="0" applyFont="1" applyFill="1" applyBorder="1" applyAlignment="1">
      <alignment vertical="top" wrapText="1"/>
    </xf>
    <xf numFmtId="0" fontId="11" fillId="0" borderId="0" xfId="0" applyFont="1" applyAlignment="1">
      <alignment vertical="top" wrapText="1"/>
    </xf>
    <xf numFmtId="3" fontId="3" fillId="0" borderId="1" xfId="0" applyNumberFormat="1" applyFont="1" applyBorder="1" applyAlignment="1">
      <alignment horizontal="center" vertical="top" wrapText="1"/>
    </xf>
    <xf numFmtId="49" fontId="3" fillId="0" borderId="1" xfId="0" applyNumberFormat="1" applyFont="1" applyBorder="1" applyAlignment="1">
      <alignment horizontal="center" vertical="top" wrapText="1"/>
    </xf>
    <xf numFmtId="0" fontId="3" fillId="0" borderId="1" xfId="0" applyFont="1" applyBorder="1" applyAlignment="1">
      <alignment horizontal="center" vertical="center" wrapText="1"/>
    </xf>
    <xf numFmtId="0" fontId="12" fillId="4" borderId="2" xfId="0" applyFont="1" applyFill="1" applyBorder="1" applyAlignment="1">
      <alignment horizontal="center" vertical="top" wrapText="1"/>
    </xf>
    <xf numFmtId="0" fontId="12" fillId="4" borderId="8" xfId="0" applyFont="1" applyFill="1" applyBorder="1" applyAlignment="1">
      <alignment horizontal="center" vertical="top" wrapText="1"/>
    </xf>
    <xf numFmtId="49" fontId="3" fillId="0" borderId="2"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2" xfId="8" applyFont="1" applyFill="1" applyBorder="1" applyAlignment="1">
      <alignment horizontal="left" vertical="top" wrapText="1" shrinkToFit="1"/>
    </xf>
    <xf numFmtId="49" fontId="12" fillId="4" borderId="2" xfId="0" applyNumberFormat="1" applyFont="1" applyFill="1" applyBorder="1" applyAlignment="1">
      <alignment horizontal="center" vertical="top" wrapText="1"/>
    </xf>
    <xf numFmtId="49" fontId="12" fillId="4" borderId="8"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3" fontId="3" fillId="0" borderId="2" xfId="0" applyNumberFormat="1"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top" wrapText="1"/>
    </xf>
    <xf numFmtId="3" fontId="12" fillId="4" borderId="2" xfId="0" applyNumberFormat="1" applyFont="1" applyFill="1" applyBorder="1" applyAlignment="1">
      <alignment horizontal="center" vertical="top" wrapText="1"/>
    </xf>
    <xf numFmtId="49" fontId="3" fillId="0" borderId="8"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4" fontId="3" fillId="0" borderId="2"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3" xfId="0" applyNumberFormat="1" applyFont="1" applyFill="1" applyBorder="1" applyAlignment="1">
      <alignment horizontal="left"/>
    </xf>
    <xf numFmtId="49" fontId="12" fillId="4" borderId="1" xfId="0" applyNumberFormat="1" applyFont="1" applyFill="1" applyBorder="1" applyAlignment="1">
      <alignment horizontal="center" vertical="top" wrapText="1"/>
    </xf>
    <xf numFmtId="0" fontId="12" fillId="4" borderId="1" xfId="0" applyFont="1" applyFill="1" applyBorder="1" applyAlignment="1">
      <alignment horizontal="center" vertical="top" wrapText="1"/>
    </xf>
    <xf numFmtId="0" fontId="12" fillId="4" borderId="8" xfId="8" applyFont="1" applyFill="1" applyBorder="1" applyAlignment="1">
      <alignment horizontal="left" vertical="top" wrapText="1" shrinkToFit="1"/>
    </xf>
    <xf numFmtId="49" fontId="3" fillId="5" borderId="2" xfId="0" applyNumberFormat="1" applyFont="1" applyFill="1" applyBorder="1" applyAlignment="1">
      <alignment horizontal="center" vertical="top" wrapText="1"/>
    </xf>
    <xf numFmtId="49" fontId="3" fillId="5" borderId="3" xfId="0" applyNumberFormat="1" applyFont="1" applyFill="1" applyBorder="1" applyAlignment="1">
      <alignment horizontal="center"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2" xfId="0" applyFont="1" applyFill="1" applyBorder="1" applyAlignment="1">
      <alignment horizontal="center" vertical="top" wrapText="1"/>
    </xf>
    <xf numFmtId="0" fontId="3" fillId="5" borderId="3" xfId="0"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11" fillId="5" borderId="2" xfId="0" applyFont="1" applyFill="1" applyBorder="1" applyAlignment="1">
      <alignment horizontal="center" vertical="top" wrapText="1"/>
    </xf>
    <xf numFmtId="0" fontId="3" fillId="0" borderId="1" xfId="0" applyFont="1" applyFill="1" applyBorder="1" applyAlignment="1">
      <alignment horizontal="center" vertical="top" wrapText="1"/>
    </xf>
    <xf numFmtId="4" fontId="12" fillId="4" borderId="2" xfId="0" applyNumberFormat="1" applyFont="1" applyFill="1" applyBorder="1" applyAlignment="1">
      <alignment horizontal="right"/>
    </xf>
    <xf numFmtId="3" fontId="3" fillId="0" borderId="3" xfId="0" applyNumberFormat="1" applyFont="1" applyFill="1" applyBorder="1" applyAlignment="1">
      <alignment horizontal="center" vertical="top" wrapText="1"/>
    </xf>
    <xf numFmtId="0" fontId="3" fillId="0" borderId="8" xfId="0" applyFont="1" applyBorder="1" applyAlignment="1">
      <alignment horizontal="center" vertical="top" wrapText="1"/>
    </xf>
    <xf numFmtId="49" fontId="3" fillId="0" borderId="8" xfId="0" applyNumberFormat="1" applyFont="1" applyBorder="1" applyAlignment="1">
      <alignment horizontal="center" vertical="top" wrapText="1"/>
    </xf>
    <xf numFmtId="0" fontId="3" fillId="0" borderId="8" xfId="0" applyFont="1" applyBorder="1" applyAlignment="1">
      <alignment horizontal="left"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0" fillId="0" borderId="0" xfId="0" applyAlignment="1">
      <alignment horizontal="left"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3" fontId="31" fillId="3" borderId="2" xfId="0" applyNumberFormat="1" applyFont="1" applyFill="1" applyBorder="1" applyAlignment="1">
      <alignment horizontal="center" vertical="top" wrapText="1"/>
    </xf>
    <xf numFmtId="3" fontId="31" fillId="3" borderId="8" xfId="0" applyNumberFormat="1" applyFont="1" applyFill="1" applyBorder="1" applyAlignment="1">
      <alignment horizontal="center" vertical="top" wrapText="1"/>
    </xf>
    <xf numFmtId="3" fontId="31" fillId="3" borderId="3" xfId="0" applyNumberFormat="1" applyFont="1" applyFill="1" applyBorder="1" applyAlignment="1">
      <alignment horizontal="center" vertical="top" wrapText="1"/>
    </xf>
    <xf numFmtId="49" fontId="12" fillId="4" borderId="2" xfId="0" applyNumberFormat="1" applyFont="1" applyFill="1" applyBorder="1" applyAlignment="1">
      <alignment horizontal="center" vertical="top" wrapText="1"/>
    </xf>
    <xf numFmtId="49" fontId="12" fillId="4" borderId="8" xfId="0" applyNumberFormat="1" applyFont="1" applyFill="1" applyBorder="1" applyAlignment="1">
      <alignment horizontal="center" vertical="top" wrapText="1"/>
    </xf>
    <xf numFmtId="49" fontId="12" fillId="4" borderId="3" xfId="0" applyNumberFormat="1" applyFont="1" applyFill="1" applyBorder="1" applyAlignment="1">
      <alignment horizontal="center" vertical="top" wrapText="1"/>
    </xf>
    <xf numFmtId="0" fontId="12" fillId="4" borderId="2" xfId="0" applyFont="1" applyFill="1" applyBorder="1" applyAlignment="1">
      <alignment horizontal="center" vertical="top" wrapText="1"/>
    </xf>
    <xf numFmtId="0" fontId="12" fillId="4" borderId="8" xfId="0" applyFont="1" applyFill="1" applyBorder="1" applyAlignment="1">
      <alignment horizontal="center" vertical="top" wrapText="1"/>
    </xf>
    <xf numFmtId="0" fontId="12" fillId="4" borderId="3" xfId="0" applyFont="1" applyFill="1" applyBorder="1" applyAlignment="1">
      <alignment horizontal="center" vertical="top" wrapText="1"/>
    </xf>
    <xf numFmtId="0" fontId="12" fillId="4" borderId="2" xfId="8" applyFont="1" applyFill="1" applyBorder="1" applyAlignment="1">
      <alignment horizontal="left" vertical="top" wrapText="1" shrinkToFit="1"/>
    </xf>
    <xf numFmtId="0" fontId="12" fillId="4" borderId="8" xfId="8" applyFont="1" applyFill="1" applyBorder="1" applyAlignment="1">
      <alignment horizontal="left" vertical="top" wrapText="1" shrinkToFit="1"/>
    </xf>
    <xf numFmtId="0" fontId="12" fillId="4" borderId="3" xfId="8" applyFont="1" applyFill="1" applyBorder="1" applyAlignment="1">
      <alignment horizontal="left" vertical="top" wrapText="1" shrinkToFit="1"/>
    </xf>
    <xf numFmtId="0" fontId="19" fillId="4" borderId="2" xfId="0" applyFont="1" applyFill="1" applyBorder="1" applyAlignment="1">
      <alignment horizontal="left" vertical="top" wrapText="1"/>
    </xf>
    <xf numFmtId="0" fontId="19" fillId="4" borderId="8" xfId="0" applyFont="1" applyFill="1" applyBorder="1" applyAlignment="1">
      <alignment horizontal="left" vertical="top" wrapText="1"/>
    </xf>
    <xf numFmtId="0" fontId="19" fillId="4" borderId="3" xfId="0" applyFont="1" applyFill="1" applyBorder="1" applyAlignment="1">
      <alignment horizontal="left" vertical="top" wrapText="1"/>
    </xf>
    <xf numFmtId="49" fontId="15" fillId="3" borderId="2" xfId="0" applyNumberFormat="1" applyFont="1" applyFill="1" applyBorder="1" applyAlignment="1">
      <alignment horizontal="center" vertical="top" wrapText="1"/>
    </xf>
    <xf numFmtId="49" fontId="15" fillId="3" borderId="8" xfId="0" applyNumberFormat="1" applyFont="1" applyFill="1" applyBorder="1" applyAlignment="1">
      <alignment horizontal="center" vertical="top" wrapText="1"/>
    </xf>
    <xf numFmtId="49" fontId="15" fillId="3" borderId="3" xfId="0" applyNumberFormat="1" applyFont="1" applyFill="1" applyBorder="1" applyAlignment="1">
      <alignment horizontal="center" vertical="top" wrapText="1"/>
    </xf>
    <xf numFmtId="49" fontId="31" fillId="3" borderId="2" xfId="0" applyNumberFormat="1" applyFont="1" applyFill="1" applyBorder="1" applyAlignment="1">
      <alignment horizontal="center" vertical="top" wrapText="1"/>
    </xf>
    <xf numFmtId="49" fontId="31" fillId="3" borderId="8" xfId="0" applyNumberFormat="1" applyFont="1" applyFill="1" applyBorder="1" applyAlignment="1">
      <alignment horizontal="center" vertical="top" wrapText="1"/>
    </xf>
    <xf numFmtId="49" fontId="31" fillId="3" borderId="3" xfId="0" applyNumberFormat="1" applyFont="1" applyFill="1" applyBorder="1" applyAlignment="1">
      <alignment horizontal="center" vertical="top" wrapText="1"/>
    </xf>
    <xf numFmtId="0" fontId="31" fillId="3" borderId="2" xfId="0" applyFont="1" applyFill="1" applyBorder="1" applyAlignment="1">
      <alignment horizontal="center" vertical="top" wrapText="1"/>
    </xf>
    <xf numFmtId="0" fontId="31" fillId="3" borderId="8" xfId="0" applyFont="1" applyFill="1" applyBorder="1" applyAlignment="1">
      <alignment horizontal="center" vertical="top" wrapText="1"/>
    </xf>
    <xf numFmtId="0" fontId="31" fillId="3" borderId="3" xfId="0" applyFont="1" applyFill="1" applyBorder="1" applyAlignment="1">
      <alignment horizontal="center" vertical="top" wrapText="1"/>
    </xf>
    <xf numFmtId="0" fontId="15" fillId="3" borderId="2" xfId="0" applyFont="1" applyFill="1" applyBorder="1" applyAlignment="1">
      <alignment horizontal="left" vertical="top" wrapText="1"/>
    </xf>
    <xf numFmtId="0" fontId="15" fillId="3" borderId="8" xfId="0" applyFont="1" applyFill="1" applyBorder="1" applyAlignment="1">
      <alignment horizontal="left" vertical="top" wrapText="1"/>
    </xf>
    <xf numFmtId="0" fontId="15" fillId="3" borderId="3" xfId="0" applyFont="1" applyFill="1" applyBorder="1" applyAlignment="1">
      <alignment horizontal="left" vertical="top" wrapText="1"/>
    </xf>
    <xf numFmtId="3" fontId="12" fillId="4" borderId="2" xfId="0" applyNumberFormat="1" applyFont="1" applyFill="1" applyBorder="1" applyAlignment="1">
      <alignment horizontal="center" vertical="top"/>
    </xf>
    <xf numFmtId="3" fontId="12" fillId="4" borderId="8" xfId="0" applyNumberFormat="1" applyFont="1" applyFill="1" applyBorder="1" applyAlignment="1">
      <alignment horizontal="center" vertical="top"/>
    </xf>
    <xf numFmtId="3" fontId="12" fillId="4" borderId="3" xfId="0" applyNumberFormat="1" applyFont="1" applyFill="1" applyBorder="1" applyAlignment="1">
      <alignment horizontal="center" vertical="top"/>
    </xf>
    <xf numFmtId="3" fontId="12" fillId="4" borderId="2" xfId="0" applyNumberFormat="1" applyFont="1" applyFill="1" applyBorder="1" applyAlignment="1">
      <alignment horizontal="center" vertical="top" wrapText="1"/>
    </xf>
    <xf numFmtId="3" fontId="12" fillId="4" borderId="8" xfId="0" applyNumberFormat="1" applyFont="1" applyFill="1" applyBorder="1" applyAlignment="1">
      <alignment horizontal="center" vertical="top" wrapText="1"/>
    </xf>
    <xf numFmtId="3" fontId="12" fillId="4" borderId="3" xfId="0" applyNumberFormat="1" applyFont="1" applyFill="1" applyBorder="1" applyAlignment="1">
      <alignment horizontal="center" vertical="top" wrapText="1"/>
    </xf>
    <xf numFmtId="1" fontId="3" fillId="0" borderId="2" xfId="0" applyNumberFormat="1" applyFont="1" applyBorder="1" applyAlignment="1">
      <alignment horizontal="center" vertical="center"/>
    </xf>
    <xf numFmtId="0" fontId="0" fillId="0" borderId="8" xfId="0" applyFont="1" applyBorder="1" applyAlignment="1">
      <alignment horizontal="center" vertical="center"/>
    </xf>
    <xf numFmtId="0" fontId="0" fillId="0" borderId="3" xfId="0" applyFont="1" applyBorder="1" applyAlignment="1">
      <alignment horizontal="center" vertical="center"/>
    </xf>
    <xf numFmtId="0" fontId="3"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1" xfId="0" applyFont="1" applyBorder="1" applyAlignment="1">
      <alignment horizontal="center" vertical="center" wrapText="1"/>
    </xf>
    <xf numFmtId="166" fontId="11" fillId="0" borderId="0" xfId="0" applyNumberFormat="1" applyFont="1" applyAlignment="1">
      <alignment horizontal="left" vertical="top" wrapText="1"/>
    </xf>
    <xf numFmtId="166" fontId="11" fillId="0" borderId="0" xfId="0" applyNumberFormat="1" applyFont="1" applyAlignment="1">
      <alignment horizontal="left" vertical="top"/>
    </xf>
    <xf numFmtId="0" fontId="10" fillId="0" borderId="0" xfId="0" applyFont="1" applyAlignment="1">
      <alignment horizontal="center" vertical="center" wrapText="1"/>
    </xf>
    <xf numFmtId="0" fontId="3" fillId="0" borderId="2" xfId="0" applyFont="1" applyBorder="1" applyAlignment="1">
      <alignment horizontal="center" vertical="center" wrapText="1"/>
    </xf>
    <xf numFmtId="0" fontId="0" fillId="0" borderId="8" xfId="0" applyFont="1" applyBorder="1" applyAlignment="1">
      <alignment horizontal="center" vertical="center" wrapText="1"/>
    </xf>
    <xf numFmtId="0" fontId="0" fillId="0" borderId="3"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0" fillId="0" borderId="9" xfId="0" applyFont="1" applyBorder="1" applyAlignment="1">
      <alignment horizontal="center" vertical="center" wrapText="1"/>
    </xf>
    <xf numFmtId="166" fontId="3" fillId="0" borderId="5" xfId="0" applyNumberFormat="1" applyFont="1" applyBorder="1" applyAlignment="1">
      <alignment horizontal="center" vertical="center"/>
    </xf>
    <xf numFmtId="166" fontId="3" fillId="0" borderId="9" xfId="0" applyNumberFormat="1" applyFont="1" applyBorder="1" applyAlignment="1">
      <alignment horizontal="center" vertical="center"/>
    </xf>
    <xf numFmtId="166" fontId="3" fillId="0" borderId="6" xfId="0" applyNumberFormat="1" applyFont="1" applyBorder="1" applyAlignment="1">
      <alignment horizontal="center" vertical="center"/>
    </xf>
    <xf numFmtId="1" fontId="3" fillId="0" borderId="2" xfId="0" applyNumberFormat="1" applyFont="1" applyBorder="1" applyAlignment="1">
      <alignment horizontal="center" vertical="center" wrapText="1"/>
    </xf>
    <xf numFmtId="3" fontId="3" fillId="0" borderId="2" xfId="0" applyNumberFormat="1" applyFont="1" applyBorder="1" applyAlignment="1">
      <alignment horizontal="center" vertical="top" wrapText="1"/>
    </xf>
    <xf numFmtId="3" fontId="3" fillId="0" borderId="3" xfId="0" applyNumberFormat="1" applyFont="1" applyBorder="1" applyAlignment="1">
      <alignment horizontal="center" vertical="top" wrapText="1"/>
    </xf>
    <xf numFmtId="49" fontId="3" fillId="0" borderId="2"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49" fontId="12" fillId="4" borderId="1" xfId="0"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12" fillId="4" borderId="1" xfId="0" applyFont="1" applyFill="1" applyBorder="1" applyAlignment="1">
      <alignment horizontal="center" vertical="top" wrapText="1"/>
    </xf>
    <xf numFmtId="49" fontId="3" fillId="0" borderId="2" xfId="0" applyNumberFormat="1" applyFont="1" applyBorder="1" applyAlignment="1">
      <alignment horizontal="center" vertical="top" wrapText="1"/>
    </xf>
    <xf numFmtId="49" fontId="3" fillId="0" borderId="3" xfId="0" applyNumberFormat="1" applyFont="1" applyBorder="1" applyAlignment="1">
      <alignment horizontal="center"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2" fillId="4" borderId="2" xfId="8" applyFont="1" applyFill="1" applyBorder="1" applyAlignment="1">
      <alignment horizontal="left" vertical="top" wrapText="1" shrinkToFit="1"/>
    </xf>
    <xf numFmtId="0" fontId="32" fillId="4" borderId="8" xfId="8" applyFont="1" applyFill="1" applyBorder="1" applyAlignment="1">
      <alignment horizontal="left" vertical="top" wrapText="1" shrinkToFit="1"/>
    </xf>
    <xf numFmtId="0" fontId="32" fillId="4" borderId="3" xfId="8" applyFont="1" applyFill="1" applyBorder="1" applyAlignment="1">
      <alignment horizontal="left" vertical="top" wrapText="1" shrinkToFit="1"/>
    </xf>
    <xf numFmtId="0" fontId="12" fillId="4" borderId="1" xfId="0" applyFont="1" applyFill="1" applyBorder="1" applyAlignment="1">
      <alignment horizontal="left" vertical="top" wrapText="1"/>
    </xf>
    <xf numFmtId="0" fontId="12" fillId="4" borderId="2" xfId="0" applyFont="1" applyFill="1" applyBorder="1" applyAlignment="1">
      <alignment horizontal="left" vertical="top" wrapText="1"/>
    </xf>
    <xf numFmtId="0" fontId="12" fillId="4" borderId="8" xfId="0" applyFont="1" applyFill="1" applyBorder="1" applyAlignment="1">
      <alignment horizontal="left" vertical="top" wrapText="1"/>
    </xf>
    <xf numFmtId="0" fontId="12" fillId="4" borderId="3" xfId="0" applyFont="1" applyFill="1" applyBorder="1" applyAlignment="1">
      <alignment horizontal="left" vertical="top" wrapText="1"/>
    </xf>
    <xf numFmtId="4" fontId="3" fillId="0" borderId="2" xfId="0" applyNumberFormat="1" applyFont="1" applyFill="1" applyBorder="1" applyAlignment="1">
      <alignment horizontal="left"/>
    </xf>
    <xf numFmtId="4" fontId="3" fillId="0" borderId="3" xfId="0" applyNumberFormat="1" applyFont="1" applyFill="1" applyBorder="1" applyAlignment="1">
      <alignment horizontal="left"/>
    </xf>
    <xf numFmtId="4" fontId="3" fillId="0" borderId="2" xfId="0" applyNumberFormat="1" applyFont="1" applyFill="1" applyBorder="1" applyAlignment="1">
      <alignment horizontal="right"/>
    </xf>
    <xf numFmtId="4" fontId="3" fillId="0" borderId="3" xfId="0" applyNumberFormat="1" applyFont="1" applyFill="1" applyBorder="1" applyAlignment="1">
      <alignment horizontal="right"/>
    </xf>
    <xf numFmtId="0" fontId="3" fillId="0" borderId="2" xfId="8" applyFont="1" applyFill="1" applyBorder="1" applyAlignment="1">
      <alignment horizontal="left" vertical="top" wrapText="1" shrinkToFit="1"/>
    </xf>
    <xf numFmtId="0" fontId="3" fillId="0" borderId="3" xfId="8" applyFont="1" applyFill="1" applyBorder="1" applyAlignment="1">
      <alignment horizontal="left" vertical="top" wrapText="1" shrinkToFit="1"/>
    </xf>
    <xf numFmtId="49" fontId="3" fillId="0" borderId="8"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0" borderId="8" xfId="0" applyFont="1" applyFill="1" applyBorder="1" applyAlignment="1">
      <alignment horizontal="center" vertical="top" wrapText="1"/>
    </xf>
    <xf numFmtId="0" fontId="3" fillId="0" borderId="1" xfId="0" applyFont="1" applyFill="1" applyBorder="1" applyAlignment="1">
      <alignment horizontal="left" vertical="top" wrapText="1"/>
    </xf>
    <xf numFmtId="3" fontId="3" fillId="0" borderId="2" xfId="0" applyNumberFormat="1" applyFont="1" applyFill="1" applyBorder="1" applyAlignment="1">
      <alignment horizontal="center" vertical="top" wrapText="1"/>
    </xf>
    <xf numFmtId="49" fontId="3" fillId="5" borderId="2" xfId="0" applyNumberFormat="1" applyFont="1" applyFill="1" applyBorder="1" applyAlignment="1">
      <alignment horizontal="center" vertical="top" wrapText="1"/>
    </xf>
    <xf numFmtId="49" fontId="3" fillId="5" borderId="3" xfId="0" applyNumberFormat="1" applyFont="1" applyFill="1" applyBorder="1" applyAlignment="1">
      <alignment horizontal="center"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11" fillId="5" borderId="2" xfId="0" applyFont="1" applyFill="1" applyBorder="1" applyAlignment="1">
      <alignment horizontal="center" vertical="top" wrapText="1"/>
    </xf>
    <xf numFmtId="0" fontId="11" fillId="5" borderId="3" xfId="0" applyFont="1" applyFill="1" applyBorder="1" applyAlignment="1">
      <alignment horizontal="center" vertical="top" wrapText="1"/>
    </xf>
    <xf numFmtId="49" fontId="12" fillId="4" borderId="2" xfId="0" applyNumberFormat="1" applyFont="1" applyFill="1" applyBorder="1" applyAlignment="1">
      <alignment horizontal="left" vertical="top" wrapText="1"/>
    </xf>
    <xf numFmtId="49" fontId="12" fillId="4" borderId="8" xfId="0" applyNumberFormat="1" applyFont="1" applyFill="1" applyBorder="1" applyAlignment="1">
      <alignment horizontal="left" vertical="top" wrapText="1"/>
    </xf>
    <xf numFmtId="49" fontId="12" fillId="4" borderId="3" xfId="0" applyNumberFormat="1" applyFont="1" applyFill="1" applyBorder="1" applyAlignment="1">
      <alignment horizontal="left" vertical="top" wrapText="1"/>
    </xf>
    <xf numFmtId="4" fontId="11" fillId="0" borderId="0" xfId="0" applyNumberFormat="1" applyFont="1" applyAlignment="1">
      <alignment horizontal="left" vertical="top" wrapText="1"/>
    </xf>
    <xf numFmtId="4" fontId="11" fillId="0" borderId="0" xfId="0" applyNumberFormat="1" applyFont="1" applyAlignment="1">
      <alignment horizontal="left" vertical="top"/>
    </xf>
    <xf numFmtId="4" fontId="3" fillId="0" borderId="5" xfId="0" applyNumberFormat="1" applyFont="1" applyBorder="1" applyAlignment="1">
      <alignment horizontal="center" vertical="center"/>
    </xf>
    <xf numFmtId="4" fontId="3" fillId="0" borderId="9" xfId="0" applyNumberFormat="1" applyFont="1" applyBorder="1" applyAlignment="1">
      <alignment horizontal="center" vertical="center"/>
    </xf>
    <xf numFmtId="4" fontId="3" fillId="0" borderId="6" xfId="0" applyNumberFormat="1" applyFont="1" applyBorder="1" applyAlignment="1">
      <alignment horizontal="center" vertical="center"/>
    </xf>
    <xf numFmtId="0" fontId="0" fillId="0" borderId="3" xfId="0" applyFont="1" applyBorder="1" applyAlignment="1">
      <alignment horizontal="center" wrapText="1"/>
    </xf>
    <xf numFmtId="3" fontId="3" fillId="0" borderId="3" xfId="0" applyNumberFormat="1" applyFont="1" applyFill="1" applyBorder="1" applyAlignment="1">
      <alignment horizontal="center" vertical="top" wrapText="1"/>
    </xf>
    <xf numFmtId="0" fontId="15" fillId="3" borderId="2" xfId="0" applyFont="1" applyFill="1" applyBorder="1" applyAlignment="1">
      <alignment horizontal="center" vertical="top" wrapText="1"/>
    </xf>
    <xf numFmtId="0" fontId="15" fillId="3" borderId="8" xfId="0" applyFont="1" applyFill="1" applyBorder="1" applyAlignment="1">
      <alignment horizontal="center" vertical="top" wrapText="1"/>
    </xf>
    <xf numFmtId="0" fontId="15" fillId="3" borderId="3" xfId="0" applyFont="1" applyFill="1" applyBorder="1" applyAlignment="1">
      <alignment horizontal="center" vertical="top" wrapText="1"/>
    </xf>
    <xf numFmtId="0" fontId="15" fillId="3" borderId="2" xfId="8" applyFont="1" applyFill="1" applyBorder="1" applyAlignment="1">
      <alignment horizontal="left" vertical="top" wrapText="1" shrinkToFit="1"/>
    </xf>
    <xf numFmtId="0" fontId="15" fillId="3" borderId="8" xfId="8" applyFont="1" applyFill="1" applyBorder="1" applyAlignment="1">
      <alignment horizontal="left" vertical="top" wrapText="1" shrinkToFit="1"/>
    </xf>
    <xf numFmtId="0" fontId="15" fillId="3" borderId="3" xfId="8" applyFont="1" applyFill="1" applyBorder="1" applyAlignment="1">
      <alignment horizontal="left" vertical="top" wrapText="1" shrinkToFit="1"/>
    </xf>
    <xf numFmtId="49" fontId="15" fillId="4" borderId="2" xfId="0" applyNumberFormat="1" applyFont="1" applyFill="1" applyBorder="1" applyAlignment="1">
      <alignment horizontal="center" vertical="top" wrapText="1"/>
    </xf>
    <xf numFmtId="49" fontId="15" fillId="4" borderId="8" xfId="0" applyNumberFormat="1" applyFont="1" applyFill="1" applyBorder="1" applyAlignment="1">
      <alignment horizontal="center" vertical="top" wrapText="1"/>
    </xf>
    <xf numFmtId="49" fontId="15" fillId="4" borderId="3" xfId="0" applyNumberFormat="1" applyFont="1" applyFill="1" applyBorder="1" applyAlignment="1">
      <alignment horizontal="center" vertical="top" wrapText="1"/>
    </xf>
    <xf numFmtId="4" fontId="12" fillId="4" borderId="2" xfId="0" applyNumberFormat="1" applyFont="1" applyFill="1" applyBorder="1" applyAlignment="1">
      <alignment horizontal="right"/>
    </xf>
    <xf numFmtId="4" fontId="12" fillId="4" borderId="8" xfId="0" applyNumberFormat="1" applyFont="1" applyFill="1" applyBorder="1" applyAlignment="1">
      <alignment horizontal="right"/>
    </xf>
    <xf numFmtId="4" fontId="12" fillId="4" borderId="3" xfId="0" applyNumberFormat="1" applyFont="1" applyFill="1" applyBorder="1" applyAlignment="1">
      <alignment horizontal="right"/>
    </xf>
    <xf numFmtId="49" fontId="22" fillId="0" borderId="2" xfId="0" applyNumberFormat="1" applyFont="1" applyFill="1" applyBorder="1" applyAlignment="1">
      <alignment horizontal="center" vertical="top" wrapText="1"/>
    </xf>
    <xf numFmtId="0" fontId="22" fillId="0" borderId="2" xfId="0" applyFont="1" applyFill="1" applyBorder="1" applyAlignment="1">
      <alignment horizontal="left" vertical="top" wrapText="1"/>
    </xf>
    <xf numFmtId="0" fontId="22" fillId="0" borderId="8" xfId="0" applyFont="1" applyFill="1" applyBorder="1" applyAlignment="1">
      <alignment horizontal="left" vertical="top" wrapText="1"/>
    </xf>
    <xf numFmtId="0" fontId="22" fillId="0" borderId="2" xfId="8" applyFont="1" applyFill="1" applyBorder="1" applyAlignment="1">
      <alignment horizontal="left" vertical="top" wrapText="1" shrinkToFit="1"/>
    </xf>
    <xf numFmtId="0" fontId="22" fillId="0" borderId="8" xfId="8" applyFont="1" applyFill="1" applyBorder="1" applyAlignment="1">
      <alignment horizontal="left" vertical="top" wrapText="1" shrinkToFit="1"/>
    </xf>
    <xf numFmtId="0" fontId="22" fillId="0" borderId="2" xfId="0" applyFont="1" applyFill="1" applyBorder="1" applyAlignment="1">
      <alignment horizontal="center" vertical="top" wrapText="1"/>
    </xf>
    <xf numFmtId="49" fontId="22" fillId="0" borderId="3" xfId="0" applyNumberFormat="1" applyFont="1" applyFill="1" applyBorder="1" applyAlignment="1">
      <alignment horizontal="center" vertical="top" wrapText="1"/>
    </xf>
    <xf numFmtId="0" fontId="22" fillId="0" borderId="3" xfId="0" applyFont="1" applyFill="1" applyBorder="1" applyAlignment="1">
      <alignment horizontal="left" vertical="top" wrapText="1"/>
    </xf>
    <xf numFmtId="0" fontId="22" fillId="0" borderId="3" xfId="8" applyFont="1" applyFill="1" applyBorder="1" applyAlignment="1">
      <alignment horizontal="left" vertical="top" wrapText="1" shrinkToFit="1"/>
    </xf>
    <xf numFmtId="0" fontId="22" fillId="0" borderId="3" xfId="0"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3" fillId="0" borderId="2" xfId="0" applyNumberFormat="1" applyFont="1" applyFill="1" applyBorder="1" applyAlignment="1">
      <alignment horizontal="left" vertical="top" wrapText="1"/>
    </xf>
    <xf numFmtId="49" fontId="3" fillId="0" borderId="3" xfId="0" applyNumberFormat="1" applyFont="1" applyFill="1" applyBorder="1" applyAlignment="1">
      <alignment horizontal="left" vertical="top" wrapText="1"/>
    </xf>
    <xf numFmtId="0" fontId="26" fillId="0" borderId="2" xfId="0" applyFont="1" applyFill="1" applyBorder="1" applyAlignment="1">
      <alignment horizontal="left" vertical="top" wrapText="1"/>
    </xf>
    <xf numFmtId="0" fontId="26" fillId="0" borderId="3" xfId="0" applyFont="1" applyFill="1" applyBorder="1" applyAlignment="1">
      <alignment horizontal="left" vertical="top" wrapText="1"/>
    </xf>
    <xf numFmtId="0" fontId="26" fillId="0" borderId="2" xfId="0" applyFont="1" applyFill="1" applyBorder="1" applyAlignment="1">
      <alignment horizontal="center" vertical="top" wrapText="1"/>
    </xf>
    <xf numFmtId="0" fontId="26" fillId="0" borderId="3" xfId="0" applyFont="1" applyFill="1" applyBorder="1" applyAlignment="1">
      <alignment horizontal="center" vertical="top" wrapText="1"/>
    </xf>
    <xf numFmtId="0" fontId="3" fillId="5" borderId="8" xfId="0" applyFont="1" applyFill="1" applyBorder="1" applyAlignment="1">
      <alignment horizontal="left" vertical="top" wrapText="1"/>
    </xf>
    <xf numFmtId="49" fontId="3" fillId="5" borderId="8" xfId="0" applyNumberFormat="1" applyFont="1" applyFill="1" applyBorder="1" applyAlignment="1">
      <alignment horizontal="center" vertical="top" wrapText="1"/>
    </xf>
    <xf numFmtId="0" fontId="3" fillId="5" borderId="2" xfId="0" applyFont="1" applyFill="1" applyBorder="1" applyAlignment="1">
      <alignment horizontal="center" vertical="top" wrapText="1"/>
    </xf>
    <xf numFmtId="0" fontId="3" fillId="5" borderId="8" xfId="0" applyFont="1" applyFill="1" applyBorder="1" applyAlignment="1">
      <alignment horizontal="center" vertical="top" wrapText="1"/>
    </xf>
    <xf numFmtId="0" fontId="3" fillId="5" borderId="3" xfId="0" applyFont="1" applyFill="1" applyBorder="1" applyAlignment="1">
      <alignment horizontal="center" vertical="top" wrapText="1"/>
    </xf>
    <xf numFmtId="0" fontId="14" fillId="4" borderId="2" xfId="0" applyFont="1" applyFill="1" applyBorder="1" applyAlignment="1">
      <alignment horizontal="center" vertical="top" wrapText="1"/>
    </xf>
    <xf numFmtId="0" fontId="14" fillId="4" borderId="8" xfId="0" applyFont="1" applyFill="1" applyBorder="1" applyAlignment="1">
      <alignment horizontal="center" vertical="top" wrapText="1"/>
    </xf>
    <xf numFmtId="0" fontId="14" fillId="4" borderId="3" xfId="0" applyFont="1" applyFill="1" applyBorder="1" applyAlignment="1">
      <alignment horizontal="center" vertical="top" wrapText="1"/>
    </xf>
    <xf numFmtId="49" fontId="14" fillId="4" borderId="2" xfId="0" applyNumberFormat="1" applyFont="1" applyFill="1" applyBorder="1" applyAlignment="1">
      <alignment horizontal="center" vertical="top" wrapText="1"/>
    </xf>
    <xf numFmtId="49" fontId="14" fillId="4" borderId="8" xfId="0" applyNumberFormat="1" applyFont="1" applyFill="1" applyBorder="1" applyAlignment="1">
      <alignment horizontal="center" vertical="top" wrapText="1"/>
    </xf>
    <xf numFmtId="49" fontId="14" fillId="4" borderId="3" xfId="0" applyNumberFormat="1" applyFont="1" applyFill="1" applyBorder="1" applyAlignment="1">
      <alignment horizontal="center" vertical="top" wrapText="1"/>
    </xf>
    <xf numFmtId="49" fontId="22" fillId="0" borderId="2" xfId="0" applyNumberFormat="1" applyFont="1" applyBorder="1" applyAlignment="1">
      <alignment horizontal="center" vertical="top" wrapText="1"/>
    </xf>
    <xf numFmtId="49" fontId="22" fillId="0" borderId="3" xfId="0" applyNumberFormat="1" applyFont="1" applyBorder="1" applyAlignment="1">
      <alignment horizontal="center" vertical="top" wrapText="1"/>
    </xf>
    <xf numFmtId="0" fontId="22" fillId="0" borderId="2" xfId="0" applyFont="1" applyBorder="1" applyAlignment="1">
      <alignment horizontal="left" vertical="top"/>
    </xf>
    <xf numFmtId="0" fontId="22" fillId="0" borderId="3" xfId="0" applyFont="1" applyBorder="1" applyAlignment="1">
      <alignment horizontal="left" vertical="top"/>
    </xf>
    <xf numFmtId="0" fontId="22" fillId="0" borderId="2" xfId="8" applyFont="1" applyBorder="1" applyAlignment="1">
      <alignment horizontal="left" vertical="top" wrapText="1" shrinkToFit="1"/>
    </xf>
    <xf numFmtId="0" fontId="22" fillId="0" borderId="3" xfId="8" applyFont="1" applyBorder="1" applyAlignment="1">
      <alignment horizontal="left" vertical="top" wrapText="1" shrinkToFi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3" fontId="22" fillId="0" borderId="2" xfId="0" applyNumberFormat="1" applyFont="1" applyBorder="1" applyAlignment="1">
      <alignment horizontal="center" vertical="top" wrapText="1"/>
    </xf>
    <xf numFmtId="3" fontId="22" fillId="0" borderId="3" xfId="0" applyNumberFormat="1" applyFont="1" applyBorder="1" applyAlignment="1">
      <alignment horizontal="center" vertical="top" wrapText="1"/>
    </xf>
    <xf numFmtId="0" fontId="14" fillId="6" borderId="2" xfId="0" applyFont="1" applyFill="1" applyBorder="1" applyAlignment="1">
      <alignment horizontal="center" vertical="top" wrapText="1"/>
    </xf>
    <xf numFmtId="0" fontId="14" fillId="6" borderId="8" xfId="0" applyFont="1" applyFill="1" applyBorder="1" applyAlignment="1">
      <alignment horizontal="center" vertical="top" wrapText="1"/>
    </xf>
    <xf numFmtId="0" fontId="14" fillId="6" borderId="3" xfId="0" applyFont="1" applyFill="1" applyBorder="1" applyAlignment="1">
      <alignment horizontal="center" vertical="top" wrapText="1"/>
    </xf>
    <xf numFmtId="0" fontId="14" fillId="4" borderId="2" xfId="8" applyFont="1" applyFill="1" applyBorder="1" applyAlignment="1">
      <alignment horizontal="left" vertical="top" wrapText="1" shrinkToFit="1"/>
    </xf>
    <xf numFmtId="0" fontId="14" fillId="4" borderId="8" xfId="8" applyFont="1" applyFill="1" applyBorder="1" applyAlignment="1">
      <alignment horizontal="left" vertical="top" wrapText="1" shrinkToFit="1"/>
    </xf>
    <xf numFmtId="0" fontId="14" fillId="4" borderId="3" xfId="8" applyFont="1" applyFill="1" applyBorder="1" applyAlignment="1">
      <alignment horizontal="left" vertical="top" wrapText="1" shrinkToFit="1"/>
    </xf>
    <xf numFmtId="49" fontId="14" fillId="4" borderId="1" xfId="0" applyNumberFormat="1" applyFont="1" applyFill="1" applyBorder="1" applyAlignment="1">
      <alignment horizontal="center" vertical="top" wrapText="1"/>
    </xf>
    <xf numFmtId="0" fontId="14" fillId="4" borderId="1" xfId="0" applyFont="1" applyFill="1" applyBorder="1" applyAlignment="1">
      <alignment horizontal="center" vertical="top" wrapText="1"/>
    </xf>
    <xf numFmtId="0" fontId="24" fillId="4" borderId="2" xfId="0" applyFont="1" applyFill="1" applyBorder="1" applyAlignment="1">
      <alignment horizontal="left" vertical="top" wrapText="1"/>
    </xf>
    <xf numFmtId="0" fontId="24" fillId="4" borderId="8" xfId="0" applyFont="1" applyFill="1" applyBorder="1" applyAlignment="1">
      <alignment horizontal="left" vertical="top" wrapText="1"/>
    </xf>
    <xf numFmtId="0" fontId="24" fillId="4" borderId="3" xfId="0" applyFont="1" applyFill="1" applyBorder="1" applyAlignment="1">
      <alignment horizontal="left" vertical="top" wrapText="1"/>
    </xf>
    <xf numFmtId="0" fontId="14" fillId="6" borderId="2" xfId="8" applyFont="1" applyFill="1" applyBorder="1" applyAlignment="1">
      <alignment horizontal="left" vertical="top" wrapText="1" shrinkToFit="1"/>
    </xf>
    <xf numFmtId="0" fontId="14" fillId="6" borderId="8" xfId="8" applyFont="1" applyFill="1" applyBorder="1" applyAlignment="1">
      <alignment horizontal="left" vertical="top" wrapText="1" shrinkToFit="1"/>
    </xf>
    <xf numFmtId="0" fontId="14" fillId="6" borderId="3" xfId="8" applyFont="1" applyFill="1" applyBorder="1" applyAlignment="1">
      <alignment horizontal="left" vertical="top" wrapText="1" shrinkToFit="1"/>
    </xf>
    <xf numFmtId="0" fontId="14" fillId="4" borderId="2" xfId="0" applyFont="1" applyFill="1" applyBorder="1" applyAlignment="1">
      <alignment horizontal="left" vertical="top" wrapText="1"/>
    </xf>
    <xf numFmtId="0" fontId="14" fillId="4" borderId="8" xfId="0" applyFont="1" applyFill="1" applyBorder="1" applyAlignment="1">
      <alignment horizontal="left" vertical="top" wrapText="1"/>
    </xf>
    <xf numFmtId="0" fontId="14" fillId="4" borderId="3" xfId="0" applyFont="1" applyFill="1" applyBorder="1" applyAlignment="1">
      <alignment horizontal="left" vertical="top" wrapText="1"/>
    </xf>
    <xf numFmtId="49" fontId="14" fillId="6" borderId="2" xfId="0" applyNumberFormat="1" applyFont="1" applyFill="1" applyBorder="1" applyAlignment="1">
      <alignment horizontal="center" vertical="top" wrapText="1"/>
    </xf>
    <xf numFmtId="49" fontId="14" fillId="6" borderId="8" xfId="0" applyNumberFormat="1" applyFont="1" applyFill="1" applyBorder="1" applyAlignment="1">
      <alignment horizontal="center" vertical="top" wrapText="1"/>
    </xf>
    <xf numFmtId="49" fontId="14" fillId="6" borderId="3" xfId="0" applyNumberFormat="1" applyFont="1" applyFill="1" applyBorder="1" applyAlignment="1">
      <alignment horizontal="center" vertical="top" wrapText="1"/>
    </xf>
    <xf numFmtId="49" fontId="28" fillId="4" borderId="2" xfId="0" applyNumberFormat="1" applyFont="1" applyFill="1" applyBorder="1" applyAlignment="1">
      <alignment horizontal="center" vertical="top" wrapText="1"/>
    </xf>
    <xf numFmtId="49" fontId="28" fillId="4" borderId="8" xfId="0" applyNumberFormat="1" applyFont="1" applyFill="1" applyBorder="1" applyAlignment="1">
      <alignment horizontal="center" vertical="top" wrapText="1"/>
    </xf>
    <xf numFmtId="49" fontId="28" fillId="4" borderId="3" xfId="0" applyNumberFormat="1" applyFont="1" applyFill="1" applyBorder="1" applyAlignment="1">
      <alignment horizontal="center" vertical="top" wrapText="1"/>
    </xf>
    <xf numFmtId="0" fontId="17" fillId="3" borderId="2" xfId="0" applyFont="1" applyFill="1" applyBorder="1" applyAlignment="1">
      <alignment horizontal="center" vertical="top" wrapText="1"/>
    </xf>
    <xf numFmtId="0" fontId="17" fillId="3" borderId="8" xfId="0" applyFont="1" applyFill="1" applyBorder="1" applyAlignment="1">
      <alignment horizontal="center" vertical="top" wrapText="1"/>
    </xf>
    <xf numFmtId="1" fontId="22" fillId="0" borderId="1" xfId="0" applyNumberFormat="1" applyFont="1" applyBorder="1" applyAlignment="1">
      <alignment horizontal="center" vertical="center"/>
    </xf>
    <xf numFmtId="0" fontId="30" fillId="0" borderId="1" xfId="0" applyFont="1" applyBorder="1" applyAlignment="1">
      <alignment horizontal="center" vertical="center"/>
    </xf>
    <xf numFmtId="166" fontId="28" fillId="0" borderId="0" xfId="0" applyNumberFormat="1" applyFont="1" applyAlignment="1">
      <alignment horizontal="left" vertical="top" wrapText="1"/>
    </xf>
    <xf numFmtId="166" fontId="28" fillId="0" borderId="0" xfId="0" applyNumberFormat="1" applyFont="1" applyAlignment="1">
      <alignment horizontal="left" vertical="top"/>
    </xf>
    <xf numFmtId="0" fontId="29" fillId="0" borderId="0" xfId="0" applyFont="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8" xfId="0" applyFont="1" applyBorder="1" applyAlignment="1">
      <alignment horizontal="center" vertical="center" wrapText="1"/>
    </xf>
    <xf numFmtId="0" fontId="30" fillId="0" borderId="3"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5" xfId="0" applyNumberFormat="1" applyFont="1" applyBorder="1" applyAlignment="1">
      <alignment horizontal="center" vertical="center"/>
    </xf>
    <xf numFmtId="166" fontId="22" fillId="0" borderId="9" xfId="0" applyNumberFormat="1" applyFont="1" applyBorder="1" applyAlignment="1">
      <alignment horizontal="center" vertical="center"/>
    </xf>
    <xf numFmtId="166" fontId="22" fillId="0" borderId="6" xfId="0" applyNumberFormat="1" applyFont="1" applyBorder="1" applyAlignment="1">
      <alignment horizontal="center" vertical="center"/>
    </xf>
    <xf numFmtId="0" fontId="30" fillId="0" borderId="8"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9"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8" xfId="0" applyFont="1" applyBorder="1" applyAlignment="1">
      <alignment horizontal="center" wrapText="1"/>
    </xf>
    <xf numFmtId="0" fontId="30" fillId="0" borderId="3" xfId="0" applyFont="1" applyBorder="1" applyAlignment="1">
      <alignment horizontal="center" wrapText="1"/>
    </xf>
    <xf numFmtId="1" fontId="22" fillId="0" borderId="1" xfId="0" applyNumberFormat="1" applyFont="1" applyBorder="1" applyAlignment="1">
      <alignment horizontal="center" vertical="center" wrapText="1"/>
    </xf>
    <xf numFmtId="3" fontId="14" fillId="4" borderId="2" xfId="0" applyNumberFormat="1" applyFont="1" applyFill="1" applyBorder="1" applyAlignment="1">
      <alignment horizontal="center" vertical="top" wrapText="1"/>
    </xf>
    <xf numFmtId="49" fontId="17" fillId="3" borderId="2" xfId="0" applyNumberFormat="1" applyFont="1" applyFill="1" applyBorder="1" applyAlignment="1">
      <alignment horizontal="center" vertical="top" wrapText="1"/>
    </xf>
    <xf numFmtId="49" fontId="17" fillId="3" borderId="8" xfId="0" applyNumberFormat="1" applyFont="1" applyFill="1" applyBorder="1" applyAlignment="1">
      <alignment horizontal="center" vertical="top" wrapText="1"/>
    </xf>
    <xf numFmtId="0" fontId="17" fillId="3" borderId="2" xfId="8" applyFont="1" applyFill="1" applyBorder="1" applyAlignment="1">
      <alignment horizontal="left" vertical="top" wrapText="1" shrinkToFit="1"/>
    </xf>
    <xf numFmtId="0" fontId="17" fillId="3" borderId="8" xfId="8" applyFont="1" applyFill="1" applyBorder="1" applyAlignment="1">
      <alignment horizontal="left" vertical="top" wrapText="1" shrinkToFit="1"/>
    </xf>
    <xf numFmtId="0" fontId="22" fillId="0" borderId="2" xfId="0" applyFont="1" applyBorder="1" applyAlignment="1">
      <alignment horizontal="left" vertical="top" wrapText="1"/>
    </xf>
    <xf numFmtId="0" fontId="22" fillId="0" borderId="3" xfId="0" applyFont="1" applyBorder="1" applyAlignment="1">
      <alignment horizontal="left" vertical="top" wrapText="1"/>
    </xf>
    <xf numFmtId="0" fontId="22" fillId="0" borderId="1" xfId="0" applyFont="1" applyFill="1" applyBorder="1" applyAlignment="1">
      <alignment horizontal="left" vertical="top" wrapText="1"/>
    </xf>
    <xf numFmtId="0" fontId="16" fillId="4" borderId="2" xfId="8" applyFont="1" applyFill="1" applyBorder="1" applyAlignment="1">
      <alignment horizontal="left" vertical="top" wrapText="1" shrinkToFit="1"/>
    </xf>
    <xf numFmtId="0" fontId="16" fillId="4" borderId="8" xfId="8" applyFont="1" applyFill="1" applyBorder="1" applyAlignment="1">
      <alignment horizontal="left" vertical="top" wrapText="1" shrinkToFit="1"/>
    </xf>
    <xf numFmtId="0" fontId="16" fillId="4" borderId="3" xfId="8" applyFont="1" applyFill="1" applyBorder="1" applyAlignment="1">
      <alignment horizontal="left" vertical="top" wrapText="1" shrinkToFit="1"/>
    </xf>
    <xf numFmtId="0" fontId="14" fillId="4" borderId="1" xfId="0" applyFont="1" applyFill="1" applyBorder="1" applyAlignment="1">
      <alignment horizontal="left" vertical="top" wrapText="1"/>
    </xf>
    <xf numFmtId="0" fontId="19" fillId="4" borderId="1" xfId="0" applyFont="1" applyFill="1" applyBorder="1" applyAlignment="1">
      <alignment horizontal="left" vertical="top" wrapText="1"/>
    </xf>
    <xf numFmtId="0" fontId="0" fillId="0" borderId="3" xfId="0" applyBorder="1" applyAlignment="1">
      <alignment horizontal="center" wrapText="1"/>
    </xf>
    <xf numFmtId="0" fontId="0" fillId="0" borderId="8" xfId="0" applyBorder="1" applyAlignment="1">
      <alignment horizontal="center" vertical="center"/>
    </xf>
    <xf numFmtId="0" fontId="0" fillId="0" borderId="3" xfId="0" applyBorder="1" applyAlignment="1">
      <alignment horizontal="center" vertical="center"/>
    </xf>
    <xf numFmtId="49" fontId="15" fillId="3" borderId="2" xfId="0" applyNumberFormat="1" applyFont="1" applyFill="1" applyBorder="1" applyAlignment="1">
      <alignment horizontal="left" vertical="top" wrapText="1"/>
    </xf>
    <xf numFmtId="49" fontId="15" fillId="3" borderId="8" xfId="0" applyNumberFormat="1" applyFont="1" applyFill="1" applyBorder="1" applyAlignment="1">
      <alignment horizontal="left" vertical="top" wrapText="1"/>
    </xf>
    <xf numFmtId="0" fontId="12" fillId="3" borderId="2" xfId="0" applyFont="1" applyFill="1" applyBorder="1" applyAlignment="1">
      <alignment horizontal="center" vertical="top" wrapText="1"/>
    </xf>
    <xf numFmtId="0" fontId="12" fillId="3" borderId="8" xfId="0" applyFont="1" applyFill="1" applyBorder="1" applyAlignment="1">
      <alignment horizontal="center" vertical="top" wrapText="1"/>
    </xf>
    <xf numFmtId="0" fontId="0" fillId="0" borderId="3"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3" fillId="0" borderId="2" xfId="8" applyFont="1" applyBorder="1" applyAlignment="1">
      <alignment horizontal="left" vertical="top" wrapText="1" shrinkToFit="1"/>
    </xf>
    <xf numFmtId="0" fontId="3" fillId="0" borderId="3" xfId="8" applyFont="1" applyBorder="1" applyAlignment="1">
      <alignment horizontal="left" vertical="top" wrapText="1" shrinkToFit="1"/>
    </xf>
    <xf numFmtId="0" fontId="3" fillId="0" borderId="8" xfId="0" applyFont="1" applyBorder="1" applyAlignment="1">
      <alignment horizontal="left" vertical="top" wrapText="1"/>
    </xf>
    <xf numFmtId="0" fontId="3" fillId="0" borderId="1" xfId="0" applyFont="1" applyBorder="1" applyAlignment="1">
      <alignment horizontal="left" vertical="top" wrapText="1"/>
    </xf>
    <xf numFmtId="0" fontId="22" fillId="0" borderId="8" xfId="8" applyFont="1" applyBorder="1" applyAlignment="1">
      <alignment horizontal="left" vertical="top" wrapText="1" shrinkToFit="1"/>
    </xf>
    <xf numFmtId="0" fontId="3" fillId="0" borderId="8" xfId="0" applyFont="1" applyBorder="1" applyAlignment="1">
      <alignment horizontal="center" vertical="top" wrapText="1"/>
    </xf>
    <xf numFmtId="49" fontId="3" fillId="0" borderId="8" xfId="0" applyNumberFormat="1" applyFont="1" applyBorder="1" applyAlignment="1">
      <alignment horizontal="center" vertical="top" wrapText="1"/>
    </xf>
    <xf numFmtId="3" fontId="3" fillId="0" borderId="2" xfId="0" applyNumberFormat="1" applyFont="1" applyBorder="1" applyAlignment="1">
      <alignment horizontal="center" vertical="top"/>
    </xf>
    <xf numFmtId="3" fontId="3" fillId="0" borderId="3" xfId="0" applyNumberFormat="1" applyFont="1" applyBorder="1" applyAlignment="1">
      <alignment horizontal="center" vertical="top"/>
    </xf>
    <xf numFmtId="3" fontId="3" fillId="0" borderId="8" xfId="0" applyNumberFormat="1" applyFont="1" applyBorder="1" applyAlignment="1">
      <alignment horizontal="center" vertical="top"/>
    </xf>
    <xf numFmtId="49" fontId="10" fillId="4" borderId="2" xfId="0" applyNumberFormat="1" applyFont="1" applyFill="1" applyBorder="1" applyAlignment="1">
      <alignment horizontal="center" vertical="top" wrapText="1"/>
    </xf>
    <xf numFmtId="49" fontId="10" fillId="4" borderId="8" xfId="0" applyNumberFormat="1" applyFont="1" applyFill="1" applyBorder="1" applyAlignment="1">
      <alignment horizontal="center" vertical="top" wrapText="1"/>
    </xf>
    <xf numFmtId="3" fontId="15" fillId="4" borderId="2" xfId="0" applyNumberFormat="1" applyFont="1" applyFill="1" applyBorder="1" applyAlignment="1">
      <alignment horizontal="center" vertical="top" wrapText="1"/>
    </xf>
    <xf numFmtId="3" fontId="15" fillId="4" borderId="8" xfId="0" applyNumberFormat="1" applyFont="1" applyFill="1" applyBorder="1" applyAlignment="1">
      <alignment horizontal="center" vertical="top" wrapText="1"/>
    </xf>
    <xf numFmtId="0" fontId="17" fillId="3" borderId="2" xfId="8" applyFont="1" applyFill="1" applyBorder="1" applyAlignment="1">
      <alignment horizontal="center" vertical="top" wrapText="1" shrinkToFit="1"/>
    </xf>
    <xf numFmtId="0" fontId="17" fillId="3" borderId="8" xfId="8" applyFont="1" applyFill="1" applyBorder="1" applyAlignment="1">
      <alignment horizontal="center" vertical="top" wrapText="1" shrinkToFit="1"/>
    </xf>
    <xf numFmtId="0" fontId="3" fillId="0" borderId="5" xfId="0" applyFont="1" applyBorder="1" applyAlignment="1">
      <alignment horizontal="center" vertical="top" wrapText="1"/>
    </xf>
    <xf numFmtId="0" fontId="0" fillId="0" borderId="6" xfId="0" applyBorder="1" applyAlignment="1">
      <alignment horizontal="center" wrapText="1"/>
    </xf>
    <xf numFmtId="0" fontId="0" fillId="0" borderId="8" xfId="0" applyBorder="1" applyAlignment="1">
      <alignment horizontal="center" wrapText="1"/>
    </xf>
    <xf numFmtId="0" fontId="13" fillId="4" borderId="2" xfId="0" applyFont="1" applyFill="1" applyBorder="1" applyAlignment="1">
      <alignment horizontal="left" vertical="top" wrapText="1"/>
    </xf>
    <xf numFmtId="0" fontId="13" fillId="4" borderId="8" xfId="0" applyFont="1" applyFill="1" applyBorder="1" applyAlignment="1">
      <alignment horizontal="left" vertical="top" wrapText="1"/>
    </xf>
    <xf numFmtId="0" fontId="0" fillId="0" borderId="1" xfId="0" applyBorder="1" applyAlignment="1">
      <alignment horizontal="center" wrapText="1"/>
    </xf>
    <xf numFmtId="1" fontId="3"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18" fillId="3" borderId="2" xfId="0" applyFont="1" applyFill="1" applyBorder="1" applyAlignment="1">
      <alignment horizontal="left" vertical="top" wrapText="1"/>
    </xf>
    <xf numFmtId="0" fontId="18" fillId="3" borderId="8" xfId="0" applyFont="1" applyFill="1" applyBorder="1" applyAlignment="1">
      <alignment horizontal="left" vertical="top" wrapText="1"/>
    </xf>
    <xf numFmtId="0" fontId="3" fillId="0" borderId="12" xfId="0" applyFont="1" applyBorder="1" applyAlignment="1">
      <alignment horizontal="center" vertical="center" wrapText="1"/>
    </xf>
    <xf numFmtId="0" fontId="0" fillId="0" borderId="7" xfId="0" applyBorder="1" applyAlignment="1">
      <alignment horizontal="center" wrapText="1"/>
    </xf>
    <xf numFmtId="2" fontId="3" fillId="0" borderId="12" xfId="0" applyNumberFormat="1" applyFont="1" applyBorder="1" applyAlignment="1">
      <alignment horizontal="center" vertical="center" wrapText="1"/>
    </xf>
    <xf numFmtId="2" fontId="0" fillId="0" borderId="11" xfId="0" applyNumberFormat="1" applyBorder="1" applyAlignment="1">
      <alignment horizontal="center" vertical="center" wrapText="1"/>
    </xf>
    <xf numFmtId="2" fontId="0" fillId="0" borderId="7" xfId="0" applyNumberFormat="1" applyBorder="1" applyAlignment="1">
      <alignment horizontal="center" vertical="center" wrapText="1"/>
    </xf>
    <xf numFmtId="4" fontId="3" fillId="0" borderId="2" xfId="0" applyNumberFormat="1" applyFont="1" applyBorder="1" applyAlignment="1">
      <alignment horizontal="right"/>
    </xf>
    <xf numFmtId="4" fontId="3" fillId="0" borderId="3" xfId="0" applyNumberFormat="1" applyFont="1" applyBorder="1" applyAlignment="1">
      <alignment horizontal="right"/>
    </xf>
    <xf numFmtId="0" fontId="3" fillId="0" borderId="1" xfId="0" applyFont="1" applyBorder="1" applyAlignment="1">
      <alignment horizontal="center" vertical="top" wrapText="1"/>
    </xf>
    <xf numFmtId="49" fontId="3" fillId="0" borderId="1" xfId="0" applyNumberFormat="1" applyFont="1" applyBorder="1" applyAlignment="1">
      <alignment horizontal="center" vertical="top" wrapText="1"/>
    </xf>
    <xf numFmtId="4" fontId="3" fillId="0" borderId="2" xfId="0" applyNumberFormat="1" applyFont="1" applyBorder="1" applyAlignment="1">
      <alignment horizontal="left"/>
    </xf>
    <xf numFmtId="4" fontId="3" fillId="0" borderId="3" xfId="0" applyNumberFormat="1" applyFont="1" applyBorder="1" applyAlignment="1">
      <alignment horizontal="left"/>
    </xf>
    <xf numFmtId="0" fontId="22" fillId="0" borderId="1" xfId="8" applyFont="1" applyBorder="1" applyAlignment="1">
      <alignment horizontal="left" vertical="top" wrapText="1" shrinkToFit="1"/>
    </xf>
    <xf numFmtId="166" fontId="3" fillId="0" borderId="2" xfId="0" applyNumberFormat="1" applyFont="1" applyBorder="1" applyAlignment="1">
      <alignment horizontal="left"/>
    </xf>
    <xf numFmtId="166" fontId="3" fillId="0" borderId="3" xfId="0" applyNumberFormat="1" applyFont="1" applyBorder="1" applyAlignment="1">
      <alignment horizontal="left"/>
    </xf>
    <xf numFmtId="0" fontId="13" fillId="4" borderId="3"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3" xfId="0" applyFont="1" applyFill="1" applyBorder="1" applyAlignment="1">
      <alignment horizontal="left" vertical="top" wrapText="1"/>
    </xf>
    <xf numFmtId="1" fontId="3" fillId="0" borderId="12" xfId="0" applyNumberFormat="1" applyFont="1" applyBorder="1" applyAlignment="1">
      <alignment horizontal="center" vertical="center" wrapText="1"/>
    </xf>
    <xf numFmtId="0" fontId="0" fillId="0" borderId="11" xfId="0" applyBorder="1" applyAlignment="1">
      <alignment horizontal="center" vertical="center"/>
    </xf>
    <xf numFmtId="0" fontId="0" fillId="0" borderId="7" xfId="0" applyBorder="1" applyAlignment="1">
      <alignment horizontal="center" vertical="center"/>
    </xf>
    <xf numFmtId="0" fontId="6" fillId="0" borderId="1" xfId="0" applyFont="1" applyFill="1" applyBorder="1" applyAlignment="1">
      <alignment horizontal="left" vertical="top" wrapText="1"/>
    </xf>
    <xf numFmtId="0" fontId="3" fillId="5" borderId="2" xfId="8" applyFont="1" applyFill="1" applyBorder="1" applyAlignment="1">
      <alignment horizontal="left" vertical="top" wrapText="1" shrinkToFit="1"/>
    </xf>
    <xf numFmtId="4" fontId="19" fillId="7" borderId="1" xfId="0" applyNumberFormat="1" applyFont="1" applyFill="1" applyBorder="1" applyAlignment="1"/>
    <xf numFmtId="0" fontId="3" fillId="5" borderId="3" xfId="8" applyFont="1" applyFill="1" applyBorder="1" applyAlignment="1">
      <alignment horizontal="left" vertical="top" wrapText="1" shrinkToFit="1"/>
    </xf>
    <xf numFmtId="0" fontId="3" fillId="0" borderId="8" xfId="8" applyFont="1" applyFill="1" applyBorder="1" applyAlignment="1">
      <alignment horizontal="left" vertical="top" wrapText="1" shrinkToFit="1"/>
    </xf>
  </cellXfs>
  <cellStyles count="10">
    <cellStyle name="Обычный" xfId="0" builtinId="0"/>
    <cellStyle name="Обычный 12" xfId="8"/>
    <cellStyle name="Обычный 2" xfId="1"/>
    <cellStyle name="Обычный 3" xfId="2"/>
    <cellStyle name="Обычный 4" xfId="3"/>
    <cellStyle name="Обычный 5" xfId="4"/>
    <cellStyle name="Обычный 6" xfId="5"/>
    <cellStyle name="Обычный 6 2" xfId="6"/>
    <cellStyle name="Обычный 8" xfId="9"/>
    <cellStyle name="Финансовый 2" xfId="7"/>
  </cellStyles>
  <dxfs count="0"/>
  <tableStyles count="0" defaultTableStyle="TableStyleMedium2" defaultPivotStyle="PivotStyleLight16"/>
  <colors>
    <mruColors>
      <color rgb="FF00FF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zoomScale="93" zoomScaleNormal="93" workbookViewId="0">
      <selection activeCell="D18" sqref="D18"/>
    </sheetView>
  </sheetViews>
  <sheetFormatPr defaultRowHeight="12.75" x14ac:dyDescent="0.2"/>
  <cols>
    <col min="2" max="4" width="11.140625" customWidth="1"/>
    <col min="5" max="5" width="13" customWidth="1"/>
    <col min="6" max="6" width="38.5703125" customWidth="1"/>
    <col min="10" max="10" width="13.85546875" customWidth="1"/>
    <col min="11" max="11" width="11.7109375" bestFit="1" customWidth="1"/>
    <col min="12" max="12" width="12.5703125" bestFit="1" customWidth="1"/>
    <col min="13" max="13" width="13.42578125" customWidth="1"/>
    <col min="14" max="14" width="13.85546875" customWidth="1"/>
    <col min="15" max="15" width="11.42578125" customWidth="1"/>
  </cols>
  <sheetData>
    <row r="1" spans="1:15" ht="34.5" customHeight="1" x14ac:dyDescent="0.2">
      <c r="A1" s="309" t="s">
        <v>48</v>
      </c>
      <c r="B1" s="309" t="s">
        <v>4</v>
      </c>
      <c r="C1" s="309" t="s">
        <v>49</v>
      </c>
      <c r="D1" s="309" t="s">
        <v>50</v>
      </c>
      <c r="E1" s="309"/>
      <c r="F1" s="309" t="s">
        <v>53</v>
      </c>
      <c r="G1" s="309" t="s">
        <v>17</v>
      </c>
      <c r="H1" s="309"/>
      <c r="I1" s="309"/>
      <c r="J1" s="309"/>
      <c r="K1" s="309" t="s">
        <v>12</v>
      </c>
      <c r="L1" s="309"/>
      <c r="M1" s="309"/>
      <c r="N1" s="309"/>
      <c r="O1" s="309"/>
    </row>
    <row r="2" spans="1:15" ht="51" x14ac:dyDescent="0.2">
      <c r="A2" s="309"/>
      <c r="B2" s="309"/>
      <c r="C2" s="309"/>
      <c r="D2" s="10" t="s">
        <v>51</v>
      </c>
      <c r="E2" s="10" t="s">
        <v>52</v>
      </c>
      <c r="F2" s="309"/>
      <c r="G2" s="10" t="s">
        <v>18</v>
      </c>
      <c r="H2" s="10" t="s">
        <v>19</v>
      </c>
      <c r="I2" s="10" t="s">
        <v>20</v>
      </c>
      <c r="J2" s="10" t="s">
        <v>54</v>
      </c>
      <c r="K2" s="10" t="s">
        <v>47</v>
      </c>
      <c r="L2" s="10" t="s">
        <v>46</v>
      </c>
      <c r="M2" s="10" t="s">
        <v>14</v>
      </c>
      <c r="N2" s="10" t="s">
        <v>15</v>
      </c>
      <c r="O2" s="10" t="s">
        <v>16</v>
      </c>
    </row>
    <row r="3" spans="1:15" x14ac:dyDescent="0.2">
      <c r="A3" s="10">
        <v>1</v>
      </c>
      <c r="B3" s="10">
        <v>2</v>
      </c>
      <c r="C3" s="10">
        <v>3</v>
      </c>
      <c r="D3" s="10">
        <v>4</v>
      </c>
      <c r="E3" s="10">
        <v>5</v>
      </c>
      <c r="F3" s="10">
        <v>6</v>
      </c>
      <c r="G3" s="10">
        <v>7</v>
      </c>
      <c r="H3" s="10">
        <v>8</v>
      </c>
      <c r="I3" s="10">
        <v>9</v>
      </c>
      <c r="J3" s="10">
        <v>10</v>
      </c>
      <c r="K3" s="10">
        <v>11</v>
      </c>
      <c r="L3" s="10">
        <v>12</v>
      </c>
      <c r="M3" s="10">
        <v>13</v>
      </c>
      <c r="N3" s="10">
        <v>14</v>
      </c>
      <c r="O3" s="10">
        <v>15</v>
      </c>
    </row>
    <row r="4" spans="1:15" ht="51" x14ac:dyDescent="0.2">
      <c r="A4" s="14" t="s">
        <v>58</v>
      </c>
      <c r="B4" s="15" t="s">
        <v>13</v>
      </c>
      <c r="C4" s="15" t="s">
        <v>13</v>
      </c>
      <c r="D4" s="15" t="s">
        <v>13</v>
      </c>
      <c r="E4" s="15" t="s">
        <v>13</v>
      </c>
      <c r="F4" s="12" t="s">
        <v>56</v>
      </c>
      <c r="G4" s="5"/>
      <c r="H4" s="5"/>
      <c r="I4" s="5"/>
      <c r="J4" s="11">
        <v>44256</v>
      </c>
      <c r="K4" s="16"/>
      <c r="L4" s="16"/>
      <c r="M4" s="16"/>
      <c r="N4" s="16"/>
      <c r="O4" s="16"/>
    </row>
    <row r="5" spans="1:15" s="22" customFormat="1" ht="38.25" x14ac:dyDescent="0.2">
      <c r="A5" s="17" t="s">
        <v>58</v>
      </c>
      <c r="B5" s="17" t="s">
        <v>60</v>
      </c>
      <c r="C5" s="17" t="s">
        <v>13</v>
      </c>
      <c r="D5" s="21" t="s">
        <v>13</v>
      </c>
      <c r="E5" s="21" t="s">
        <v>13</v>
      </c>
      <c r="F5" s="13" t="s">
        <v>57</v>
      </c>
      <c r="G5" s="18"/>
      <c r="H5" s="18"/>
      <c r="I5" s="18"/>
      <c r="J5" s="19"/>
      <c r="K5" s="20">
        <f>SUM(K6:K9)</f>
        <v>0</v>
      </c>
      <c r="L5" s="20">
        <f>SUM(L6:L9)</f>
        <v>2500000</v>
      </c>
      <c r="M5" s="20">
        <f>SUM(M6:M9)</f>
        <v>2500000</v>
      </c>
      <c r="N5" s="20">
        <f>SUM(N6:N9)</f>
        <v>0</v>
      </c>
      <c r="O5" s="20">
        <f>SUM(O6:O9)</f>
        <v>0</v>
      </c>
    </row>
    <row r="6" spans="1:15" ht="38.25" x14ac:dyDescent="0.2">
      <c r="A6" s="14" t="s">
        <v>58</v>
      </c>
      <c r="B6" s="14" t="s">
        <v>60</v>
      </c>
      <c r="C6" s="14" t="s">
        <v>63</v>
      </c>
      <c r="D6" s="14" t="s">
        <v>64</v>
      </c>
      <c r="E6" s="14" t="s">
        <v>65</v>
      </c>
      <c r="F6" s="6" t="s">
        <v>67</v>
      </c>
      <c r="G6" s="5" t="s">
        <v>68</v>
      </c>
      <c r="H6" s="5" t="s">
        <v>69</v>
      </c>
      <c r="I6" s="5">
        <v>150</v>
      </c>
      <c r="J6" s="11">
        <v>44531</v>
      </c>
      <c r="K6" s="16"/>
      <c r="L6" s="16">
        <f>SUM(M6:O6)</f>
        <v>1000000</v>
      </c>
      <c r="M6" s="16">
        <v>1000000</v>
      </c>
      <c r="N6" s="16"/>
      <c r="O6" s="16"/>
    </row>
    <row r="7" spans="1:15" ht="38.25" x14ac:dyDescent="0.2">
      <c r="A7" s="14" t="s">
        <v>58</v>
      </c>
      <c r="B7" s="14" t="s">
        <v>60</v>
      </c>
      <c r="C7" s="14" t="s">
        <v>63</v>
      </c>
      <c r="D7" s="14" t="s">
        <v>70</v>
      </c>
      <c r="E7" s="14" t="s">
        <v>71</v>
      </c>
      <c r="F7" s="6" t="s">
        <v>67</v>
      </c>
      <c r="G7" s="5" t="s">
        <v>68</v>
      </c>
      <c r="H7" s="5" t="s">
        <v>69</v>
      </c>
      <c r="I7" s="5">
        <v>200</v>
      </c>
      <c r="J7" s="11">
        <v>44532</v>
      </c>
      <c r="K7" s="16"/>
      <c r="L7" s="16">
        <f>SUM(M7:O7)</f>
        <v>1500000</v>
      </c>
      <c r="M7" s="16">
        <v>1500000</v>
      </c>
      <c r="N7" s="16"/>
      <c r="O7" s="16"/>
    </row>
    <row r="8" spans="1:15" x14ac:dyDescent="0.2">
      <c r="A8" s="14" t="s">
        <v>58</v>
      </c>
      <c r="B8" s="14" t="s">
        <v>60</v>
      </c>
      <c r="C8" s="14" t="s">
        <v>63</v>
      </c>
      <c r="D8" s="14"/>
      <c r="E8" s="14"/>
      <c r="F8" s="6" t="s">
        <v>1</v>
      </c>
      <c r="G8" s="5"/>
      <c r="H8" s="5"/>
      <c r="I8" s="5"/>
      <c r="J8" s="11"/>
      <c r="K8" s="16"/>
      <c r="L8" s="16">
        <f>SUM(M8:O8)</f>
        <v>0</v>
      </c>
      <c r="M8" s="16"/>
      <c r="N8" s="16"/>
      <c r="O8" s="16"/>
    </row>
    <row r="9" spans="1:15" x14ac:dyDescent="0.2">
      <c r="A9" s="14" t="s">
        <v>58</v>
      </c>
      <c r="B9" s="14" t="s">
        <v>60</v>
      </c>
      <c r="C9" s="14" t="s">
        <v>63</v>
      </c>
      <c r="D9" s="14"/>
      <c r="E9" s="14"/>
      <c r="F9" s="6" t="s">
        <v>9</v>
      </c>
      <c r="G9" s="5"/>
      <c r="H9" s="5"/>
      <c r="I9" s="5"/>
      <c r="J9" s="11"/>
      <c r="K9" s="16"/>
      <c r="L9" s="16">
        <f>SUM(M9:O9)</f>
        <v>0</v>
      </c>
      <c r="M9" s="16"/>
      <c r="N9" s="16"/>
      <c r="O9" s="16"/>
    </row>
    <row r="10" spans="1:15" ht="38.25" x14ac:dyDescent="0.2">
      <c r="A10" s="17" t="s">
        <v>58</v>
      </c>
      <c r="B10" s="17" t="s">
        <v>61</v>
      </c>
      <c r="C10" s="17" t="s">
        <v>63</v>
      </c>
      <c r="D10" s="17" t="s">
        <v>13</v>
      </c>
      <c r="E10" s="17" t="s">
        <v>13</v>
      </c>
      <c r="F10" s="13" t="s">
        <v>72</v>
      </c>
      <c r="G10" s="18"/>
      <c r="H10" s="18"/>
      <c r="I10" s="18"/>
      <c r="J10" s="19"/>
      <c r="K10" s="20">
        <f>SUM(K11:K14)</f>
        <v>200</v>
      </c>
      <c r="L10" s="20">
        <f>SUM(L11:L14)</f>
        <v>500</v>
      </c>
      <c r="M10" s="20">
        <f>SUM(M11:M14)</f>
        <v>500</v>
      </c>
      <c r="N10" s="20">
        <f>SUM(N11:N14)</f>
        <v>0</v>
      </c>
      <c r="O10" s="20">
        <f>SUM(O11:O14)</f>
        <v>0</v>
      </c>
    </row>
    <row r="11" spans="1:15" x14ac:dyDescent="0.2">
      <c r="A11" s="14" t="s">
        <v>58</v>
      </c>
      <c r="B11" s="14" t="s">
        <v>61</v>
      </c>
      <c r="C11" s="14" t="s">
        <v>63</v>
      </c>
      <c r="D11" s="14" t="s">
        <v>70</v>
      </c>
      <c r="E11" s="14" t="s">
        <v>71</v>
      </c>
      <c r="F11" s="6" t="s">
        <v>66</v>
      </c>
      <c r="G11" s="5"/>
      <c r="H11" s="5" t="s">
        <v>74</v>
      </c>
      <c r="I11" s="5">
        <v>1</v>
      </c>
      <c r="J11" s="11">
        <v>44470</v>
      </c>
      <c r="K11" s="16"/>
      <c r="L11" s="16">
        <f>SUM(M11:O11)</f>
        <v>500</v>
      </c>
      <c r="M11" s="16">
        <v>500</v>
      </c>
      <c r="N11" s="16"/>
      <c r="O11" s="16"/>
    </row>
    <row r="12" spans="1:15" x14ac:dyDescent="0.2">
      <c r="A12" s="14" t="s">
        <v>58</v>
      </c>
      <c r="B12" s="14" t="s">
        <v>61</v>
      </c>
      <c r="C12" s="14" t="s">
        <v>63</v>
      </c>
      <c r="D12" s="14" t="s">
        <v>70</v>
      </c>
      <c r="E12" s="14" t="s">
        <v>71</v>
      </c>
      <c r="F12" s="6" t="s">
        <v>73</v>
      </c>
      <c r="G12" s="5"/>
      <c r="H12" s="5" t="s">
        <v>74</v>
      </c>
      <c r="I12" s="5">
        <v>1</v>
      </c>
      <c r="J12" s="11">
        <v>44228</v>
      </c>
      <c r="K12" s="16">
        <v>200</v>
      </c>
      <c r="L12" s="16">
        <f t="shared" ref="L12:L18" si="0">SUM(M12:O12)</f>
        <v>0</v>
      </c>
      <c r="M12" s="16">
        <v>0</v>
      </c>
      <c r="N12" s="16"/>
      <c r="O12" s="16"/>
    </row>
    <row r="13" spans="1:15" x14ac:dyDescent="0.2">
      <c r="A13" s="14" t="s">
        <v>58</v>
      </c>
      <c r="B13" s="14" t="s">
        <v>61</v>
      </c>
      <c r="C13" s="14" t="s">
        <v>63</v>
      </c>
      <c r="D13" s="14"/>
      <c r="E13" s="14"/>
      <c r="F13" s="6" t="s">
        <v>1</v>
      </c>
      <c r="G13" s="5"/>
      <c r="H13" s="5"/>
      <c r="I13" s="5"/>
      <c r="J13" s="11"/>
      <c r="K13" s="16"/>
      <c r="L13" s="16">
        <f t="shared" si="0"/>
        <v>0</v>
      </c>
      <c r="M13" s="16"/>
      <c r="N13" s="16"/>
      <c r="O13" s="16"/>
    </row>
    <row r="14" spans="1:15" x14ac:dyDescent="0.2">
      <c r="A14" s="14" t="s">
        <v>58</v>
      </c>
      <c r="B14" s="14" t="s">
        <v>61</v>
      </c>
      <c r="C14" s="14" t="s">
        <v>63</v>
      </c>
      <c r="D14" s="14"/>
      <c r="E14" s="14"/>
      <c r="F14" s="6" t="s">
        <v>9</v>
      </c>
      <c r="G14" s="5"/>
      <c r="H14" s="5"/>
      <c r="I14" s="5"/>
      <c r="J14" s="11"/>
      <c r="K14" s="16"/>
      <c r="L14" s="16">
        <f t="shared" si="0"/>
        <v>0</v>
      </c>
      <c r="M14" s="16"/>
      <c r="N14" s="16"/>
      <c r="O14" s="16"/>
    </row>
    <row r="15" spans="1:15" ht="51" x14ac:dyDescent="0.2">
      <c r="A15" s="14" t="s">
        <v>59</v>
      </c>
      <c r="B15" s="15" t="s">
        <v>13</v>
      </c>
      <c r="C15" s="15" t="s">
        <v>13</v>
      </c>
      <c r="D15" s="15" t="s">
        <v>13</v>
      </c>
      <c r="E15" s="15" t="s">
        <v>13</v>
      </c>
      <c r="F15" s="12" t="s">
        <v>75</v>
      </c>
      <c r="G15" s="5"/>
      <c r="H15" s="5"/>
      <c r="I15" s="5"/>
      <c r="J15" s="11"/>
      <c r="K15" s="16"/>
      <c r="L15" s="16">
        <f t="shared" si="0"/>
        <v>0</v>
      </c>
      <c r="M15" s="16"/>
      <c r="N15" s="16"/>
      <c r="O15" s="16"/>
    </row>
    <row r="16" spans="1:15" ht="76.5" x14ac:dyDescent="0.2">
      <c r="A16" s="14" t="s">
        <v>59</v>
      </c>
      <c r="B16" s="14" t="s">
        <v>62</v>
      </c>
      <c r="C16" s="14" t="s">
        <v>13</v>
      </c>
      <c r="D16" s="14" t="s">
        <v>13</v>
      </c>
      <c r="E16" s="14" t="s">
        <v>13</v>
      </c>
      <c r="F16" s="23" t="s">
        <v>76</v>
      </c>
      <c r="G16" s="5"/>
      <c r="H16" s="5"/>
      <c r="I16" s="5"/>
      <c r="J16" s="11"/>
      <c r="K16" s="16"/>
      <c r="L16" s="16">
        <f t="shared" si="0"/>
        <v>0</v>
      </c>
      <c r="M16" s="16"/>
      <c r="N16" s="16"/>
      <c r="O16" s="16"/>
    </row>
    <row r="17" spans="1:15" ht="25.5" x14ac:dyDescent="0.2">
      <c r="A17" s="14" t="s">
        <v>59</v>
      </c>
      <c r="B17" s="14" t="s">
        <v>62</v>
      </c>
      <c r="C17" s="14">
        <v>804</v>
      </c>
      <c r="D17" s="14">
        <v>11115</v>
      </c>
      <c r="E17" s="14" t="s">
        <v>78</v>
      </c>
      <c r="F17" s="23" t="s">
        <v>77</v>
      </c>
      <c r="G17" s="5" t="s">
        <v>79</v>
      </c>
      <c r="H17" s="5" t="s">
        <v>80</v>
      </c>
      <c r="I17" s="5">
        <v>200</v>
      </c>
      <c r="J17" s="11">
        <v>44531</v>
      </c>
      <c r="K17" s="16">
        <v>50000000</v>
      </c>
      <c r="L17" s="16">
        <f t="shared" si="0"/>
        <v>262000000</v>
      </c>
      <c r="M17" s="16">
        <v>10000000</v>
      </c>
      <c r="N17" s="16">
        <v>252000000</v>
      </c>
      <c r="O17" s="16"/>
    </row>
    <row r="18" spans="1:15" ht="25.5" x14ac:dyDescent="0.2">
      <c r="A18" s="14" t="s">
        <v>59</v>
      </c>
      <c r="B18" s="14" t="s">
        <v>62</v>
      </c>
      <c r="C18" s="14" t="s">
        <v>81</v>
      </c>
      <c r="D18" s="14" t="s">
        <v>82</v>
      </c>
      <c r="E18" s="14" t="s">
        <v>83</v>
      </c>
      <c r="F18" s="23" t="s">
        <v>84</v>
      </c>
      <c r="G18" s="5" t="s">
        <v>79</v>
      </c>
      <c r="H18" s="5" t="s">
        <v>80</v>
      </c>
      <c r="I18" s="5">
        <v>350</v>
      </c>
      <c r="J18" s="11">
        <v>44743</v>
      </c>
      <c r="K18" s="16"/>
      <c r="L18" s="16">
        <f t="shared" si="0"/>
        <v>0</v>
      </c>
      <c r="M18" s="16"/>
      <c r="N18" s="16"/>
      <c r="O18" s="16"/>
    </row>
    <row r="19" spans="1:15" ht="147.75" customHeight="1" x14ac:dyDescent="0.2">
      <c r="A19" s="310" t="s">
        <v>55</v>
      </c>
      <c r="B19" s="310"/>
      <c r="C19" s="310"/>
      <c r="D19" s="310"/>
      <c r="E19" s="310"/>
      <c r="F19" s="310"/>
      <c r="G19" s="310"/>
      <c r="H19" s="310"/>
      <c r="I19" s="310"/>
      <c r="J19" s="310"/>
      <c r="K19" s="310"/>
      <c r="L19" s="310"/>
      <c r="M19" s="310"/>
      <c r="N19" s="310"/>
      <c r="O19" s="310"/>
    </row>
  </sheetData>
  <autoFilter ref="A3:O16"/>
  <mergeCells count="8">
    <mergeCell ref="K1:O1"/>
    <mergeCell ref="A19:O19"/>
    <mergeCell ref="A1:A2"/>
    <mergeCell ref="B1:B2"/>
    <mergeCell ref="C1:C2"/>
    <mergeCell ref="D1:E1"/>
    <mergeCell ref="F1:F2"/>
    <mergeCell ref="G1:J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N21"/>
  <sheetViews>
    <sheetView topLeftCell="B4" zoomScale="70" zoomScaleNormal="70" workbookViewId="0">
      <selection activeCell="M16" sqref="M16"/>
    </sheetView>
  </sheetViews>
  <sheetFormatPr defaultColWidth="8.85546875" defaultRowHeight="15.75" x14ac:dyDescent="0.25"/>
  <cols>
    <col min="1" max="2" width="15.140625" style="25" customWidth="1"/>
    <col min="3" max="3" width="31.7109375" style="25" customWidth="1"/>
    <col min="4" max="4" width="55.28515625" style="25" customWidth="1"/>
    <col min="5" max="5" width="24.28515625" style="27" customWidth="1"/>
    <col min="6" max="6" width="11.140625" style="36" customWidth="1"/>
    <col min="7" max="7" width="11.42578125" style="36" customWidth="1"/>
    <col min="8" max="10" width="14.85546875" style="36" customWidth="1"/>
    <col min="11" max="11" width="17.85546875" style="48" customWidth="1"/>
    <col min="12" max="14" width="18.42578125" style="48" customWidth="1"/>
    <col min="15" max="16384" width="8.85546875" style="25"/>
  </cols>
  <sheetData>
    <row r="2" spans="1:14" ht="53.25" customHeight="1" x14ac:dyDescent="0.25">
      <c r="M2" s="352" t="s">
        <v>433</v>
      </c>
      <c r="N2" s="352"/>
    </row>
    <row r="3" spans="1:14" ht="23.25" customHeight="1" x14ac:dyDescent="0.25">
      <c r="A3" s="354" t="s">
        <v>220</v>
      </c>
      <c r="B3" s="354"/>
      <c r="C3" s="354"/>
      <c r="D3" s="354"/>
      <c r="E3" s="354"/>
      <c r="F3" s="354"/>
      <c r="G3" s="354"/>
      <c r="H3" s="354"/>
      <c r="I3" s="354"/>
      <c r="J3" s="354"/>
      <c r="K3" s="354"/>
      <c r="L3" s="32"/>
      <c r="M3" s="32"/>
      <c r="N3" s="32"/>
    </row>
    <row r="4" spans="1:14" ht="15.75" customHeight="1" x14ac:dyDescent="0.25"/>
    <row r="5" spans="1:14" ht="30" customHeight="1" x14ac:dyDescent="0.25">
      <c r="A5" s="355" t="s">
        <v>91</v>
      </c>
      <c r="B5" s="355" t="s">
        <v>4</v>
      </c>
      <c r="C5" s="355" t="s">
        <v>50</v>
      </c>
      <c r="D5" s="355" t="s">
        <v>89</v>
      </c>
      <c r="E5" s="349" t="s">
        <v>17</v>
      </c>
      <c r="F5" s="360"/>
      <c r="G5" s="360"/>
      <c r="H5" s="360"/>
      <c r="I5" s="535"/>
      <c r="J5" s="536"/>
      <c r="K5" s="362" t="s">
        <v>213</v>
      </c>
      <c r="L5" s="363"/>
      <c r="M5" s="363"/>
      <c r="N5" s="364"/>
    </row>
    <row r="6" spans="1:14" ht="22.5" customHeight="1" x14ac:dyDescent="0.25">
      <c r="A6" s="358"/>
      <c r="B6" s="358"/>
      <c r="C6" s="358"/>
      <c r="D6" s="358"/>
      <c r="E6" s="355" t="s">
        <v>18</v>
      </c>
      <c r="F6" s="355" t="s">
        <v>88</v>
      </c>
      <c r="G6" s="349" t="s">
        <v>90</v>
      </c>
      <c r="H6" s="535"/>
      <c r="I6" s="535"/>
      <c r="J6" s="536"/>
      <c r="K6" s="565" t="s">
        <v>268</v>
      </c>
      <c r="L6" s="346" t="s">
        <v>250</v>
      </c>
      <c r="M6" s="346" t="s">
        <v>251</v>
      </c>
      <c r="N6" s="346" t="s">
        <v>252</v>
      </c>
    </row>
    <row r="7" spans="1:14" ht="19.5" customHeight="1" x14ac:dyDescent="0.25">
      <c r="A7" s="358"/>
      <c r="B7" s="358"/>
      <c r="C7" s="358"/>
      <c r="D7" s="358"/>
      <c r="E7" s="534"/>
      <c r="F7" s="534"/>
      <c r="G7" s="349" t="s">
        <v>250</v>
      </c>
      <c r="H7" s="536"/>
      <c r="I7" s="355" t="s">
        <v>251</v>
      </c>
      <c r="J7" s="355" t="s">
        <v>252</v>
      </c>
      <c r="K7" s="566"/>
      <c r="L7" s="527"/>
      <c r="M7" s="527"/>
      <c r="N7" s="527"/>
    </row>
    <row r="8" spans="1:14" ht="21" customHeight="1" x14ac:dyDescent="0.25">
      <c r="A8" s="359"/>
      <c r="B8" s="359"/>
      <c r="C8" s="533"/>
      <c r="D8" s="359"/>
      <c r="E8" s="533"/>
      <c r="F8" s="533"/>
      <c r="G8" s="24"/>
      <c r="H8" s="69" t="s">
        <v>54</v>
      </c>
      <c r="I8" s="526"/>
      <c r="J8" s="526"/>
      <c r="K8" s="567"/>
      <c r="L8" s="528"/>
      <c r="M8" s="528"/>
      <c r="N8" s="528"/>
    </row>
    <row r="9" spans="1:14" x14ac:dyDescent="0.25">
      <c r="A9" s="28">
        <v>1</v>
      </c>
      <c r="B9" s="28">
        <v>2</v>
      </c>
      <c r="C9" s="28">
        <v>3</v>
      </c>
      <c r="D9" s="28">
        <v>4</v>
      </c>
      <c r="E9" s="28">
        <v>5</v>
      </c>
      <c r="F9" s="24">
        <v>6</v>
      </c>
      <c r="G9" s="24">
        <v>7</v>
      </c>
      <c r="H9" s="24">
        <v>8</v>
      </c>
      <c r="I9" s="24">
        <v>9</v>
      </c>
      <c r="J9" s="24">
        <v>10</v>
      </c>
      <c r="K9" s="28">
        <v>11</v>
      </c>
      <c r="L9" s="28">
        <v>12</v>
      </c>
      <c r="M9" s="28">
        <v>13</v>
      </c>
      <c r="N9" s="28">
        <v>14</v>
      </c>
    </row>
    <row r="10" spans="1:14" ht="36" customHeight="1" x14ac:dyDescent="0.3">
      <c r="A10" s="328">
        <v>11</v>
      </c>
      <c r="B10" s="328" t="s">
        <v>13</v>
      </c>
      <c r="C10" s="416" t="s">
        <v>13</v>
      </c>
      <c r="D10" s="561" t="s">
        <v>104</v>
      </c>
      <c r="E10" s="416" t="s">
        <v>13</v>
      </c>
      <c r="F10" s="416" t="s">
        <v>13</v>
      </c>
      <c r="G10" s="416" t="s">
        <v>13</v>
      </c>
      <c r="H10" s="416" t="s">
        <v>13</v>
      </c>
      <c r="I10" s="416" t="s">
        <v>13</v>
      </c>
      <c r="J10" s="416" t="s">
        <v>13</v>
      </c>
      <c r="K10" s="54" t="s">
        <v>265</v>
      </c>
      <c r="L10" s="54">
        <f>L11+L12</f>
        <v>12804</v>
      </c>
      <c r="M10" s="54">
        <f>M11+M12</f>
        <v>12505.8</v>
      </c>
      <c r="N10" s="54">
        <f>N11+N12</f>
        <v>12008.35</v>
      </c>
    </row>
    <row r="11" spans="1:14" ht="36" customHeight="1" x14ac:dyDescent="0.3">
      <c r="A11" s="329"/>
      <c r="B11" s="329"/>
      <c r="C11" s="417"/>
      <c r="D11" s="562"/>
      <c r="E11" s="417"/>
      <c r="F11" s="417"/>
      <c r="G11" s="417"/>
      <c r="H11" s="417"/>
      <c r="I11" s="417"/>
      <c r="J11" s="417"/>
      <c r="K11" s="54" t="s">
        <v>266</v>
      </c>
      <c r="L11" s="54">
        <f t="shared" ref="L11:N12" si="0">L14+L18</f>
        <v>0</v>
      </c>
      <c r="M11" s="54">
        <f t="shared" si="0"/>
        <v>0</v>
      </c>
      <c r="N11" s="54">
        <f t="shared" si="0"/>
        <v>0</v>
      </c>
    </row>
    <row r="12" spans="1:14" ht="36" customHeight="1" x14ac:dyDescent="0.3">
      <c r="A12" s="329"/>
      <c r="B12" s="329"/>
      <c r="C12" s="417"/>
      <c r="D12" s="562"/>
      <c r="E12" s="417"/>
      <c r="F12" s="417"/>
      <c r="G12" s="417"/>
      <c r="H12" s="417"/>
      <c r="I12" s="417"/>
      <c r="J12" s="417"/>
      <c r="K12" s="54" t="s">
        <v>267</v>
      </c>
      <c r="L12" s="54">
        <f t="shared" si="0"/>
        <v>12804</v>
      </c>
      <c r="M12" s="54">
        <f t="shared" si="0"/>
        <v>12505.8</v>
      </c>
      <c r="N12" s="54">
        <f t="shared" si="0"/>
        <v>12008.35</v>
      </c>
    </row>
    <row r="13" spans="1:14" s="39" customFormat="1" ht="30" customHeight="1" x14ac:dyDescent="0.25">
      <c r="A13" s="316" t="s">
        <v>218</v>
      </c>
      <c r="B13" s="316" t="s">
        <v>279</v>
      </c>
      <c r="C13" s="319" t="s">
        <v>13</v>
      </c>
      <c r="D13" s="556" t="s">
        <v>284</v>
      </c>
      <c r="E13" s="386" t="s">
        <v>533</v>
      </c>
      <c r="F13" s="319" t="s">
        <v>69</v>
      </c>
      <c r="G13" s="319">
        <f>G16</f>
        <v>6</v>
      </c>
      <c r="H13" s="316" t="s">
        <v>85</v>
      </c>
      <c r="I13" s="316" t="s">
        <v>259</v>
      </c>
      <c r="J13" s="316" t="s">
        <v>259</v>
      </c>
      <c r="K13" s="55" t="s">
        <v>265</v>
      </c>
      <c r="L13" s="55">
        <f>L16</f>
        <v>240</v>
      </c>
      <c r="M13" s="55">
        <f t="shared" ref="M13:N13" si="1">M16</f>
        <v>240</v>
      </c>
      <c r="N13" s="55">
        <f t="shared" si="1"/>
        <v>240</v>
      </c>
    </row>
    <row r="14" spans="1:14" s="39" customFormat="1" ht="30" customHeight="1" x14ac:dyDescent="0.25">
      <c r="A14" s="317"/>
      <c r="B14" s="317"/>
      <c r="C14" s="320"/>
      <c r="D14" s="557"/>
      <c r="E14" s="387"/>
      <c r="F14" s="320"/>
      <c r="G14" s="320"/>
      <c r="H14" s="317"/>
      <c r="I14" s="317"/>
      <c r="J14" s="317"/>
      <c r="K14" s="55" t="s">
        <v>266</v>
      </c>
      <c r="L14" s="55">
        <v>0</v>
      </c>
      <c r="M14" s="55">
        <v>0</v>
      </c>
      <c r="N14" s="55">
        <v>0</v>
      </c>
    </row>
    <row r="15" spans="1:14" s="39" customFormat="1" ht="30" customHeight="1" x14ac:dyDescent="0.25">
      <c r="A15" s="317"/>
      <c r="B15" s="317"/>
      <c r="C15" s="320"/>
      <c r="D15" s="557"/>
      <c r="E15" s="387"/>
      <c r="F15" s="320"/>
      <c r="G15" s="320"/>
      <c r="H15" s="317"/>
      <c r="I15" s="317"/>
      <c r="J15" s="317"/>
      <c r="K15" s="55" t="s">
        <v>267</v>
      </c>
      <c r="L15" s="55">
        <f>L16</f>
        <v>240</v>
      </c>
      <c r="M15" s="55">
        <f t="shared" ref="M15:N15" si="2">M16</f>
        <v>240</v>
      </c>
      <c r="N15" s="55">
        <f t="shared" si="2"/>
        <v>240</v>
      </c>
    </row>
    <row r="16" spans="1:14" s="27" customFormat="1" ht="28.5" customHeight="1" x14ac:dyDescent="0.2">
      <c r="A16" s="74" t="s">
        <v>218</v>
      </c>
      <c r="B16" s="74" t="s">
        <v>279</v>
      </c>
      <c r="C16" s="37" t="s">
        <v>149</v>
      </c>
      <c r="D16" s="76" t="s">
        <v>285</v>
      </c>
      <c r="E16" s="37" t="s">
        <v>533</v>
      </c>
      <c r="F16" s="50" t="s">
        <v>69</v>
      </c>
      <c r="G16" s="50">
        <v>6</v>
      </c>
      <c r="H16" s="74" t="s">
        <v>246</v>
      </c>
      <c r="I16" s="78">
        <v>6</v>
      </c>
      <c r="J16" s="78">
        <v>6</v>
      </c>
      <c r="K16" s="56" t="s">
        <v>267</v>
      </c>
      <c r="L16" s="56">
        <v>240</v>
      </c>
      <c r="M16" s="56">
        <v>240</v>
      </c>
      <c r="N16" s="56">
        <v>240</v>
      </c>
    </row>
    <row r="17" spans="1:14" s="39" customFormat="1" ht="87.75" customHeight="1" x14ac:dyDescent="0.25">
      <c r="A17" s="316" t="s">
        <v>218</v>
      </c>
      <c r="B17" s="316" t="s">
        <v>277</v>
      </c>
      <c r="C17" s="319" t="s">
        <v>13</v>
      </c>
      <c r="D17" s="171" t="s">
        <v>286</v>
      </c>
      <c r="E17" s="168" t="s">
        <v>534</v>
      </c>
      <c r="F17" s="165" t="s">
        <v>101</v>
      </c>
      <c r="G17" s="165">
        <v>47</v>
      </c>
      <c r="H17" s="164" t="s">
        <v>85</v>
      </c>
      <c r="I17" s="164" t="s">
        <v>535</v>
      </c>
      <c r="J17" s="164" t="s">
        <v>535</v>
      </c>
      <c r="K17" s="55" t="s">
        <v>265</v>
      </c>
      <c r="L17" s="55">
        <f>L20</f>
        <v>12564</v>
      </c>
      <c r="M17" s="55">
        <f t="shared" ref="M17:N17" si="3">M20</f>
        <v>12265.8</v>
      </c>
      <c r="N17" s="55">
        <f t="shared" si="3"/>
        <v>11768.35</v>
      </c>
    </row>
    <row r="18" spans="1:14" s="39" customFormat="1" ht="57.75" customHeight="1" x14ac:dyDescent="0.25">
      <c r="A18" s="317"/>
      <c r="B18" s="317"/>
      <c r="C18" s="320"/>
      <c r="D18" s="172"/>
      <c r="E18" s="385" t="s">
        <v>536</v>
      </c>
      <c r="F18" s="319" t="s">
        <v>101</v>
      </c>
      <c r="G18" s="373">
        <v>5</v>
      </c>
      <c r="H18" s="316" t="s">
        <v>85</v>
      </c>
      <c r="I18" s="373">
        <v>5</v>
      </c>
      <c r="J18" s="373">
        <v>5</v>
      </c>
      <c r="K18" s="77" t="s">
        <v>266</v>
      </c>
      <c r="L18" s="77">
        <f>L21</f>
        <v>0</v>
      </c>
      <c r="M18" s="77">
        <f t="shared" ref="M18:N18" si="4">M21</f>
        <v>0</v>
      </c>
      <c r="N18" s="77">
        <f t="shared" si="4"/>
        <v>0</v>
      </c>
    </row>
    <row r="19" spans="1:14" s="39" customFormat="1" ht="57.75" customHeight="1" x14ac:dyDescent="0.25">
      <c r="A19" s="317"/>
      <c r="B19" s="317"/>
      <c r="C19" s="320"/>
      <c r="D19" s="172"/>
      <c r="E19" s="385"/>
      <c r="F19" s="321"/>
      <c r="G19" s="373"/>
      <c r="H19" s="318"/>
      <c r="I19" s="373"/>
      <c r="J19" s="373"/>
      <c r="K19" s="77" t="s">
        <v>267</v>
      </c>
      <c r="L19" s="77">
        <f>L20</f>
        <v>12564</v>
      </c>
      <c r="M19" s="77">
        <f t="shared" ref="M19:N19" si="5">M20</f>
        <v>12265.8</v>
      </c>
      <c r="N19" s="77">
        <f t="shared" si="5"/>
        <v>11768.35</v>
      </c>
    </row>
    <row r="20" spans="1:14" s="27" customFormat="1" ht="57" customHeight="1" x14ac:dyDescent="0.2">
      <c r="A20" s="571" t="s">
        <v>218</v>
      </c>
      <c r="B20" s="571" t="s">
        <v>277</v>
      </c>
      <c r="C20" s="574" t="s">
        <v>192</v>
      </c>
      <c r="D20" s="29" t="s">
        <v>287</v>
      </c>
      <c r="E20" s="29" t="s">
        <v>191</v>
      </c>
      <c r="F20" s="570" t="s">
        <v>101</v>
      </c>
      <c r="G20" s="24">
        <v>47</v>
      </c>
      <c r="H20" s="571" t="s">
        <v>194</v>
      </c>
      <c r="I20" s="31">
        <v>47</v>
      </c>
      <c r="J20" s="31">
        <v>47</v>
      </c>
      <c r="K20" s="572" t="s">
        <v>267</v>
      </c>
      <c r="L20" s="568">
        <v>12564</v>
      </c>
      <c r="M20" s="568">
        <v>12265.8</v>
      </c>
      <c r="N20" s="568">
        <v>11768.35</v>
      </c>
    </row>
    <row r="21" spans="1:14" s="27" customFormat="1" ht="57" customHeight="1" x14ac:dyDescent="0.2">
      <c r="A21" s="571"/>
      <c r="B21" s="571"/>
      <c r="C21" s="574"/>
      <c r="D21" s="29" t="s">
        <v>288</v>
      </c>
      <c r="E21" s="29" t="s">
        <v>191</v>
      </c>
      <c r="F21" s="570"/>
      <c r="G21" s="24">
        <v>5</v>
      </c>
      <c r="H21" s="571"/>
      <c r="I21" s="31" t="s">
        <v>254</v>
      </c>
      <c r="J21" s="31" t="s">
        <v>254</v>
      </c>
      <c r="K21" s="573"/>
      <c r="L21" s="569"/>
      <c r="M21" s="569"/>
      <c r="N21" s="569"/>
    </row>
  </sheetData>
  <mergeCells count="56">
    <mergeCell ref="A13:A15"/>
    <mergeCell ref="B13:B15"/>
    <mergeCell ref="C13:C15"/>
    <mergeCell ref="K20:K21"/>
    <mergeCell ref="L20:L21"/>
    <mergeCell ref="A20:A21"/>
    <mergeCell ref="B20:B21"/>
    <mergeCell ref="C20:C21"/>
    <mergeCell ref="A17:A19"/>
    <mergeCell ref="B17:B19"/>
    <mergeCell ref="C17:C19"/>
    <mergeCell ref="I18:I19"/>
    <mergeCell ref="J18:J19"/>
    <mergeCell ref="H18:H19"/>
    <mergeCell ref="E18:E19"/>
    <mergeCell ref="F18:F19"/>
    <mergeCell ref="M20:M21"/>
    <mergeCell ref="F20:F21"/>
    <mergeCell ref="H20:H21"/>
    <mergeCell ref="M2:N2"/>
    <mergeCell ref="K5:N5"/>
    <mergeCell ref="L6:L8"/>
    <mergeCell ref="M6:M8"/>
    <mergeCell ref="H13:H15"/>
    <mergeCell ref="I13:I15"/>
    <mergeCell ref="J13:J15"/>
    <mergeCell ref="F10:F12"/>
    <mergeCell ref="G10:G12"/>
    <mergeCell ref="H10:H12"/>
    <mergeCell ref="I10:I12"/>
    <mergeCell ref="N20:N21"/>
    <mergeCell ref="N6:N8"/>
    <mergeCell ref="D5:D8"/>
    <mergeCell ref="A3:K3"/>
    <mergeCell ref="E5:J5"/>
    <mergeCell ref="E6:E8"/>
    <mergeCell ref="F6:F8"/>
    <mergeCell ref="G6:J6"/>
    <mergeCell ref="G7:H7"/>
    <mergeCell ref="I7:I8"/>
    <mergeCell ref="J7:J8"/>
    <mergeCell ref="K6:K8"/>
    <mergeCell ref="C5:C8"/>
    <mergeCell ref="B5:B8"/>
    <mergeCell ref="A5:A8"/>
    <mergeCell ref="A10:A12"/>
    <mergeCell ref="B10:B12"/>
    <mergeCell ref="C10:C12"/>
    <mergeCell ref="D10:D12"/>
    <mergeCell ref="E10:E12"/>
    <mergeCell ref="G18:G19"/>
    <mergeCell ref="J10:J12"/>
    <mergeCell ref="D13:D15"/>
    <mergeCell ref="E13:E15"/>
    <mergeCell ref="F13:F15"/>
    <mergeCell ref="G13:G15"/>
  </mergeCells>
  <printOptions horizontalCentered="1"/>
  <pageMargins left="0.25" right="0.25" top="0.75" bottom="0.75" header="0.3" footer="0.3"/>
  <pageSetup paperSize="9" scale="51" fitToHeight="0" orientation="landscape" r:id="rId1"/>
  <headerFooter differentFirst="1">
    <oddHeader>&amp;C&amp;P</oddHeader>
  </headerFooter>
  <ignoredErrors>
    <ignoredError sqref="I21:J21 I13:J13"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N24"/>
  <sheetViews>
    <sheetView topLeftCell="A7" zoomScale="60" zoomScaleNormal="60" workbookViewId="0">
      <selection activeCell="G16" sqref="G16:G18"/>
    </sheetView>
  </sheetViews>
  <sheetFormatPr defaultColWidth="8.85546875" defaultRowHeight="15.75" x14ac:dyDescent="0.25"/>
  <cols>
    <col min="1" max="2" width="15.140625" style="25" customWidth="1"/>
    <col min="3" max="3" width="31.7109375" style="25" customWidth="1"/>
    <col min="4" max="4" width="55.28515625" style="25" customWidth="1"/>
    <col min="5" max="5" width="27" style="27" customWidth="1"/>
    <col min="6" max="6" width="11.140625" style="36" customWidth="1"/>
    <col min="7" max="7" width="11.42578125" style="36" customWidth="1"/>
    <col min="8" max="10" width="14.85546875" style="36" customWidth="1"/>
    <col min="11" max="11" width="17.85546875" style="48" customWidth="1"/>
    <col min="12" max="14" width="18.42578125" style="48" customWidth="1"/>
    <col min="15" max="15" width="48.5703125" style="25" customWidth="1"/>
    <col min="16" max="16" width="20.7109375" style="25" customWidth="1"/>
    <col min="17" max="16384" width="8.85546875" style="25"/>
  </cols>
  <sheetData>
    <row r="2" spans="1:14" ht="53.25" customHeight="1" x14ac:dyDescent="0.25">
      <c r="M2" s="352" t="s">
        <v>434</v>
      </c>
      <c r="N2" s="352"/>
    </row>
    <row r="3" spans="1:14" ht="23.25" customHeight="1" x14ac:dyDescent="0.25">
      <c r="A3" s="354" t="s">
        <v>263</v>
      </c>
      <c r="B3" s="354"/>
      <c r="C3" s="354"/>
      <c r="D3" s="354"/>
      <c r="E3" s="354"/>
      <c r="F3" s="354"/>
      <c r="G3" s="354"/>
      <c r="H3" s="354"/>
      <c r="I3" s="354"/>
      <c r="J3" s="354"/>
      <c r="K3" s="354"/>
      <c r="L3" s="32"/>
      <c r="M3" s="32"/>
      <c r="N3" s="32"/>
    </row>
    <row r="4" spans="1:14" ht="15.75" customHeight="1" x14ac:dyDescent="0.25"/>
    <row r="5" spans="1:14" ht="30" customHeight="1" x14ac:dyDescent="0.25">
      <c r="A5" s="355" t="s">
        <v>91</v>
      </c>
      <c r="B5" s="355" t="s">
        <v>4</v>
      </c>
      <c r="C5" s="355" t="s">
        <v>50</v>
      </c>
      <c r="D5" s="355" t="s">
        <v>89</v>
      </c>
      <c r="E5" s="349" t="s">
        <v>17</v>
      </c>
      <c r="F5" s="360"/>
      <c r="G5" s="360"/>
      <c r="H5" s="360"/>
      <c r="I5" s="535"/>
      <c r="J5" s="536"/>
      <c r="K5" s="362" t="s">
        <v>213</v>
      </c>
      <c r="L5" s="363"/>
      <c r="M5" s="363"/>
      <c r="N5" s="364"/>
    </row>
    <row r="6" spans="1:14" ht="22.5" customHeight="1" x14ac:dyDescent="0.25">
      <c r="A6" s="358"/>
      <c r="B6" s="358"/>
      <c r="C6" s="358"/>
      <c r="D6" s="358"/>
      <c r="E6" s="355" t="s">
        <v>18</v>
      </c>
      <c r="F6" s="355" t="s">
        <v>88</v>
      </c>
      <c r="G6" s="349" t="s">
        <v>90</v>
      </c>
      <c r="H6" s="535"/>
      <c r="I6" s="535"/>
      <c r="J6" s="536"/>
      <c r="K6" s="581" t="s">
        <v>268</v>
      </c>
      <c r="L6" s="346" t="s">
        <v>251</v>
      </c>
      <c r="M6" s="346" t="s">
        <v>252</v>
      </c>
      <c r="N6" s="346" t="s">
        <v>269</v>
      </c>
    </row>
    <row r="7" spans="1:14" ht="19.5" customHeight="1" x14ac:dyDescent="0.25">
      <c r="A7" s="358"/>
      <c r="B7" s="358"/>
      <c r="C7" s="358"/>
      <c r="D7" s="358"/>
      <c r="E7" s="534"/>
      <c r="F7" s="534"/>
      <c r="G7" s="349" t="s">
        <v>251</v>
      </c>
      <c r="H7" s="536"/>
      <c r="I7" s="355" t="s">
        <v>252</v>
      </c>
      <c r="J7" s="355" t="s">
        <v>269</v>
      </c>
      <c r="K7" s="582"/>
      <c r="L7" s="527"/>
      <c r="M7" s="527"/>
      <c r="N7" s="527"/>
    </row>
    <row r="8" spans="1:14" ht="21" customHeight="1" x14ac:dyDescent="0.25">
      <c r="A8" s="359"/>
      <c r="B8" s="359"/>
      <c r="C8" s="533"/>
      <c r="D8" s="359"/>
      <c r="E8" s="533"/>
      <c r="F8" s="533"/>
      <c r="G8" s="24"/>
      <c r="H8" s="73" t="s">
        <v>54</v>
      </c>
      <c r="I8" s="526"/>
      <c r="J8" s="526"/>
      <c r="K8" s="583"/>
      <c r="L8" s="528"/>
      <c r="M8" s="528"/>
      <c r="N8" s="528"/>
    </row>
    <row r="9" spans="1:14" x14ac:dyDescent="0.25">
      <c r="A9" s="28">
        <v>1</v>
      </c>
      <c r="B9" s="28">
        <v>2</v>
      </c>
      <c r="C9" s="28">
        <v>3</v>
      </c>
      <c r="D9" s="28">
        <v>4</v>
      </c>
      <c r="E9" s="28">
        <v>5</v>
      </c>
      <c r="F9" s="24">
        <v>6</v>
      </c>
      <c r="G9" s="24">
        <v>7</v>
      </c>
      <c r="H9" s="24">
        <v>8</v>
      </c>
      <c r="I9" s="24">
        <v>9</v>
      </c>
      <c r="J9" s="24">
        <v>10</v>
      </c>
      <c r="K9" s="28">
        <v>11</v>
      </c>
      <c r="L9" s="28">
        <v>12</v>
      </c>
      <c r="M9" s="28">
        <v>13</v>
      </c>
      <c r="N9" s="28">
        <v>14</v>
      </c>
    </row>
    <row r="10" spans="1:14" ht="27.75" customHeight="1" x14ac:dyDescent="0.3">
      <c r="A10" s="328" t="s">
        <v>255</v>
      </c>
      <c r="B10" s="328" t="s">
        <v>13</v>
      </c>
      <c r="C10" s="416" t="s">
        <v>13</v>
      </c>
      <c r="D10" s="561" t="s">
        <v>264</v>
      </c>
      <c r="E10" s="416" t="s">
        <v>13</v>
      </c>
      <c r="F10" s="416" t="s">
        <v>13</v>
      </c>
      <c r="G10" s="416" t="s">
        <v>13</v>
      </c>
      <c r="H10" s="416" t="s">
        <v>13</v>
      </c>
      <c r="I10" s="416" t="s">
        <v>13</v>
      </c>
      <c r="J10" s="416" t="s">
        <v>13</v>
      </c>
      <c r="K10" s="54" t="s">
        <v>265</v>
      </c>
      <c r="L10" s="54">
        <f>L13</f>
        <v>6800.34</v>
      </c>
      <c r="M10" s="54">
        <f t="shared" ref="M10:N10" si="0">M13</f>
        <v>2957.08</v>
      </c>
      <c r="N10" s="54">
        <f t="shared" si="0"/>
        <v>3040.8</v>
      </c>
    </row>
    <row r="11" spans="1:14" ht="27.75" customHeight="1" x14ac:dyDescent="0.3">
      <c r="A11" s="329"/>
      <c r="B11" s="329"/>
      <c r="C11" s="417"/>
      <c r="D11" s="562"/>
      <c r="E11" s="417"/>
      <c r="F11" s="417"/>
      <c r="G11" s="417"/>
      <c r="H11" s="417"/>
      <c r="I11" s="417"/>
      <c r="J11" s="417"/>
      <c r="K11" s="54" t="s">
        <v>266</v>
      </c>
      <c r="L11" s="54">
        <f>L16</f>
        <v>6732.33</v>
      </c>
      <c r="M11" s="54">
        <f t="shared" ref="M11:N11" si="1">M16</f>
        <v>2957.08</v>
      </c>
      <c r="N11" s="54">
        <f t="shared" si="1"/>
        <v>3040.8</v>
      </c>
    </row>
    <row r="12" spans="1:14" ht="27.75" customHeight="1" x14ac:dyDescent="0.3">
      <c r="A12" s="329"/>
      <c r="B12" s="329"/>
      <c r="C12" s="417"/>
      <c r="D12" s="562"/>
      <c r="E12" s="417"/>
      <c r="F12" s="417"/>
      <c r="G12" s="417"/>
      <c r="H12" s="417"/>
      <c r="I12" s="417"/>
      <c r="J12" s="417"/>
      <c r="K12" s="54" t="s">
        <v>267</v>
      </c>
      <c r="L12" s="54">
        <f>L17</f>
        <v>68.010000000000005</v>
      </c>
      <c r="M12" s="54">
        <f t="shared" ref="M12:N12" si="2">M17</f>
        <v>0</v>
      </c>
      <c r="N12" s="54">
        <f t="shared" si="2"/>
        <v>0</v>
      </c>
    </row>
    <row r="13" spans="1:14" s="39" customFormat="1" ht="162" customHeight="1" x14ac:dyDescent="0.25">
      <c r="A13" s="316" t="s">
        <v>255</v>
      </c>
      <c r="B13" s="316" t="s">
        <v>273</v>
      </c>
      <c r="C13" s="319" t="s">
        <v>13</v>
      </c>
      <c r="D13" s="556" t="s">
        <v>283</v>
      </c>
      <c r="E13" s="169" t="s">
        <v>435</v>
      </c>
      <c r="F13" s="165" t="s">
        <v>101</v>
      </c>
      <c r="G13" s="165">
        <v>820</v>
      </c>
      <c r="H13" s="164" t="s">
        <v>85</v>
      </c>
      <c r="I13" s="164" t="s">
        <v>85</v>
      </c>
      <c r="J13" s="164" t="s">
        <v>85</v>
      </c>
      <c r="K13" s="55" t="s">
        <v>265</v>
      </c>
      <c r="L13" s="55">
        <f>L16+L17</f>
        <v>6800.34</v>
      </c>
      <c r="M13" s="55">
        <f t="shared" ref="M13:N13" si="3">M16+M17</f>
        <v>2957.08</v>
      </c>
      <c r="N13" s="55">
        <f t="shared" si="3"/>
        <v>3040.8</v>
      </c>
    </row>
    <row r="14" spans="1:14" s="39" customFormat="1" ht="177.75" customHeight="1" x14ac:dyDescent="0.25">
      <c r="A14" s="317"/>
      <c r="B14" s="317"/>
      <c r="C14" s="320"/>
      <c r="D14" s="557"/>
      <c r="E14" s="169" t="s">
        <v>529</v>
      </c>
      <c r="F14" s="165" t="s">
        <v>101</v>
      </c>
      <c r="G14" s="165">
        <v>260</v>
      </c>
      <c r="H14" s="164" t="s">
        <v>85</v>
      </c>
      <c r="I14" s="164" t="s">
        <v>85</v>
      </c>
      <c r="J14" s="164" t="s">
        <v>85</v>
      </c>
      <c r="K14" s="55" t="s">
        <v>266</v>
      </c>
      <c r="L14" s="55">
        <f>L16</f>
        <v>6732.33</v>
      </c>
      <c r="M14" s="55">
        <f t="shared" ref="M14:N14" si="4">M16</f>
        <v>2957.08</v>
      </c>
      <c r="N14" s="55">
        <f t="shared" si="4"/>
        <v>3040.8</v>
      </c>
    </row>
    <row r="15" spans="1:14" s="39" customFormat="1" ht="164.25" customHeight="1" x14ac:dyDescent="0.25">
      <c r="A15" s="318"/>
      <c r="B15" s="318"/>
      <c r="C15" s="321"/>
      <c r="D15" s="577"/>
      <c r="E15" s="169" t="s">
        <v>530</v>
      </c>
      <c r="F15" s="165" t="s">
        <v>101</v>
      </c>
      <c r="G15" s="165">
        <v>82</v>
      </c>
      <c r="H15" s="164" t="s">
        <v>85</v>
      </c>
      <c r="I15" s="164" t="s">
        <v>85</v>
      </c>
      <c r="J15" s="164" t="s">
        <v>85</v>
      </c>
      <c r="K15" s="55" t="s">
        <v>267</v>
      </c>
      <c r="L15" s="55">
        <f>L17</f>
        <v>68.010000000000005</v>
      </c>
      <c r="M15" s="55">
        <f t="shared" ref="M15:N15" si="5">M17</f>
        <v>0</v>
      </c>
      <c r="N15" s="55">
        <f t="shared" si="5"/>
        <v>0</v>
      </c>
    </row>
    <row r="16" spans="1:14" ht="29.25" customHeight="1" x14ac:dyDescent="0.25">
      <c r="A16" s="374" t="s">
        <v>255</v>
      </c>
      <c r="B16" s="374" t="s">
        <v>273</v>
      </c>
      <c r="C16" s="378" t="s">
        <v>424</v>
      </c>
      <c r="D16" s="578" t="s">
        <v>695</v>
      </c>
      <c r="E16" s="29" t="s">
        <v>436</v>
      </c>
      <c r="F16" s="166" t="s">
        <v>101</v>
      </c>
      <c r="G16" s="166">
        <v>820</v>
      </c>
      <c r="H16" s="170" t="s">
        <v>207</v>
      </c>
      <c r="I16" s="167" t="s">
        <v>253</v>
      </c>
      <c r="J16" s="167" t="s">
        <v>253</v>
      </c>
      <c r="K16" s="75" t="s">
        <v>266</v>
      </c>
      <c r="L16" s="56">
        <v>6732.33</v>
      </c>
      <c r="M16" s="56">
        <v>2957.08</v>
      </c>
      <c r="N16" s="56">
        <v>3040.8</v>
      </c>
    </row>
    <row r="17" spans="1:14" ht="33.75" customHeight="1" x14ac:dyDescent="0.25">
      <c r="A17" s="543"/>
      <c r="B17" s="543"/>
      <c r="C17" s="539"/>
      <c r="D17" s="579"/>
      <c r="E17" s="116" t="s">
        <v>531</v>
      </c>
      <c r="F17" s="166" t="s">
        <v>101</v>
      </c>
      <c r="G17" s="166">
        <v>260</v>
      </c>
      <c r="H17" s="170" t="s">
        <v>207</v>
      </c>
      <c r="I17" s="167" t="s">
        <v>253</v>
      </c>
      <c r="J17" s="167" t="s">
        <v>253</v>
      </c>
      <c r="K17" s="575" t="s">
        <v>267</v>
      </c>
      <c r="L17" s="391">
        <v>68.010000000000005</v>
      </c>
      <c r="M17" s="568">
        <v>0</v>
      </c>
      <c r="N17" s="568">
        <v>0</v>
      </c>
    </row>
    <row r="18" spans="1:14" ht="26.25" x14ac:dyDescent="0.25">
      <c r="A18" s="375"/>
      <c r="B18" s="375"/>
      <c r="C18" s="379"/>
      <c r="D18" s="580"/>
      <c r="E18" s="116" t="s">
        <v>532</v>
      </c>
      <c r="F18" s="166" t="s">
        <v>101</v>
      </c>
      <c r="G18" s="166">
        <v>82</v>
      </c>
      <c r="H18" s="170" t="s">
        <v>207</v>
      </c>
      <c r="I18" s="167" t="s">
        <v>253</v>
      </c>
      <c r="J18" s="167" t="s">
        <v>253</v>
      </c>
      <c r="K18" s="576"/>
      <c r="L18" s="392"/>
      <c r="M18" s="569"/>
      <c r="N18" s="569"/>
    </row>
    <row r="24" spans="1:14" x14ac:dyDescent="0.25">
      <c r="D24" s="88"/>
    </row>
  </sheetData>
  <mergeCells count="40">
    <mergeCell ref="F10:F12"/>
    <mergeCell ref="M2:N2"/>
    <mergeCell ref="A3:K3"/>
    <mergeCell ref="A5:A8"/>
    <mergeCell ref="B5:B8"/>
    <mergeCell ref="C5:C8"/>
    <mergeCell ref="D5:D8"/>
    <mergeCell ref="E5:J5"/>
    <mergeCell ref="K5:N5"/>
    <mergeCell ref="E6:E8"/>
    <mergeCell ref="F6:F8"/>
    <mergeCell ref="M6:M8"/>
    <mergeCell ref="N6:N8"/>
    <mergeCell ref="G7:H7"/>
    <mergeCell ref="I7:I8"/>
    <mergeCell ref="J7:J8"/>
    <mergeCell ref="G6:J6"/>
    <mergeCell ref="K6:K8"/>
    <mergeCell ref="L6:L8"/>
    <mergeCell ref="G10:G12"/>
    <mergeCell ref="H10:H12"/>
    <mergeCell ref="I10:I12"/>
    <mergeCell ref="J10:J12"/>
    <mergeCell ref="A10:A12"/>
    <mergeCell ref="B10:B12"/>
    <mergeCell ref="C10:C12"/>
    <mergeCell ref="D10:D12"/>
    <mergeCell ref="E10:E12"/>
    <mergeCell ref="K17:K18"/>
    <mergeCell ref="L17:L18"/>
    <mergeCell ref="M17:M18"/>
    <mergeCell ref="N17:N18"/>
    <mergeCell ref="A13:A15"/>
    <mergeCell ref="B13:B15"/>
    <mergeCell ref="C13:C15"/>
    <mergeCell ref="D13:D15"/>
    <mergeCell ref="A16:A18"/>
    <mergeCell ref="B16:B18"/>
    <mergeCell ref="C16:C18"/>
    <mergeCell ref="D16:D18"/>
  </mergeCells>
  <printOptions horizontalCentered="1"/>
  <pageMargins left="0.25" right="0.25" top="0.75" bottom="0.75" header="0.3" footer="0.3"/>
  <pageSetup paperSize="9" scale="51" fitToHeight="0" orientation="landscape" r:id="rId1"/>
  <headerFooter differentFirst="1">
    <oddHeader>&amp;C&amp;P</oddHeader>
  </headerFooter>
  <ignoredErrors>
    <ignoredError sqref="I16:J1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N29"/>
  <sheetViews>
    <sheetView topLeftCell="A7" zoomScale="70" zoomScaleNormal="70" workbookViewId="0">
      <selection activeCell="L21" sqref="L21:L22"/>
    </sheetView>
  </sheetViews>
  <sheetFormatPr defaultColWidth="8.85546875" defaultRowHeight="15.75" x14ac:dyDescent="0.25"/>
  <cols>
    <col min="1" max="2" width="15.140625" style="25" customWidth="1"/>
    <col min="3" max="3" width="31.7109375" style="25" customWidth="1"/>
    <col min="4" max="4" width="55.5703125" style="25" customWidth="1"/>
    <col min="5" max="5" width="27" style="27" customWidth="1"/>
    <col min="6" max="6" width="11.140625" style="36" customWidth="1"/>
    <col min="7" max="7" width="11.42578125" style="36" customWidth="1"/>
    <col min="8" max="10" width="14.85546875" style="36" customWidth="1"/>
    <col min="11" max="11" width="17.85546875" style="48" customWidth="1"/>
    <col min="12" max="14" width="18.42578125" style="48" customWidth="1"/>
    <col min="15" max="16384" width="8.85546875" style="25"/>
  </cols>
  <sheetData>
    <row r="2" spans="1:14" ht="53.25" customHeight="1" x14ac:dyDescent="0.25">
      <c r="M2" s="352" t="s">
        <v>618</v>
      </c>
      <c r="N2" s="352"/>
    </row>
    <row r="3" spans="1:14" ht="23.25" customHeight="1" x14ac:dyDescent="0.25">
      <c r="A3" s="354" t="s">
        <v>620</v>
      </c>
      <c r="B3" s="354"/>
      <c r="C3" s="354"/>
      <c r="D3" s="354"/>
      <c r="E3" s="354"/>
      <c r="F3" s="354"/>
      <c r="G3" s="354"/>
      <c r="H3" s="354"/>
      <c r="I3" s="354"/>
      <c r="J3" s="354"/>
      <c r="K3" s="354"/>
      <c r="L3" s="32"/>
      <c r="M3" s="32"/>
      <c r="N3" s="32"/>
    </row>
    <row r="4" spans="1:14" ht="15.75" customHeight="1" x14ac:dyDescent="0.25"/>
    <row r="5" spans="1:14" ht="30" customHeight="1" x14ac:dyDescent="0.25">
      <c r="A5" s="355" t="s">
        <v>91</v>
      </c>
      <c r="B5" s="355" t="s">
        <v>4</v>
      </c>
      <c r="C5" s="355" t="s">
        <v>50</v>
      </c>
      <c r="D5" s="355" t="s">
        <v>89</v>
      </c>
      <c r="E5" s="349" t="s">
        <v>17</v>
      </c>
      <c r="F5" s="360"/>
      <c r="G5" s="360"/>
      <c r="H5" s="360"/>
      <c r="I5" s="535"/>
      <c r="J5" s="536"/>
      <c r="K5" s="362" t="s">
        <v>213</v>
      </c>
      <c r="L5" s="363"/>
      <c r="M5" s="363"/>
      <c r="N5" s="364"/>
    </row>
    <row r="6" spans="1:14" ht="22.5" customHeight="1" x14ac:dyDescent="0.25">
      <c r="A6" s="358"/>
      <c r="B6" s="358"/>
      <c r="C6" s="358"/>
      <c r="D6" s="358"/>
      <c r="E6" s="355" t="s">
        <v>18</v>
      </c>
      <c r="F6" s="355" t="s">
        <v>88</v>
      </c>
      <c r="G6" s="349" t="s">
        <v>90</v>
      </c>
      <c r="H6" s="535"/>
      <c r="I6" s="535"/>
      <c r="J6" s="536"/>
      <c r="K6" s="581" t="s">
        <v>268</v>
      </c>
      <c r="L6" s="346" t="s">
        <v>251</v>
      </c>
      <c r="M6" s="346" t="s">
        <v>252</v>
      </c>
      <c r="N6" s="346" t="s">
        <v>269</v>
      </c>
    </row>
    <row r="7" spans="1:14" ht="19.5" customHeight="1" x14ac:dyDescent="0.25">
      <c r="A7" s="358"/>
      <c r="B7" s="358"/>
      <c r="C7" s="358"/>
      <c r="D7" s="358"/>
      <c r="E7" s="534"/>
      <c r="F7" s="534"/>
      <c r="G7" s="349" t="s">
        <v>251</v>
      </c>
      <c r="H7" s="536"/>
      <c r="I7" s="355" t="s">
        <v>252</v>
      </c>
      <c r="J7" s="355" t="s">
        <v>269</v>
      </c>
      <c r="K7" s="582"/>
      <c r="L7" s="527"/>
      <c r="M7" s="527"/>
      <c r="N7" s="527"/>
    </row>
    <row r="8" spans="1:14" ht="21" customHeight="1" x14ac:dyDescent="0.25">
      <c r="A8" s="359"/>
      <c r="B8" s="359"/>
      <c r="C8" s="533"/>
      <c r="D8" s="359"/>
      <c r="E8" s="533"/>
      <c r="F8" s="533"/>
      <c r="G8" s="193"/>
      <c r="H8" s="192" t="s">
        <v>54</v>
      </c>
      <c r="I8" s="526"/>
      <c r="J8" s="526"/>
      <c r="K8" s="583"/>
      <c r="L8" s="528"/>
      <c r="M8" s="528"/>
      <c r="N8" s="528"/>
    </row>
    <row r="9" spans="1:14" x14ac:dyDescent="0.25">
      <c r="A9" s="28">
        <v>1</v>
      </c>
      <c r="B9" s="28">
        <v>2</v>
      </c>
      <c r="C9" s="28">
        <v>3</v>
      </c>
      <c r="D9" s="28">
        <v>4</v>
      </c>
      <c r="E9" s="28">
        <v>5</v>
      </c>
      <c r="F9" s="193">
        <v>6</v>
      </c>
      <c r="G9" s="193">
        <v>7</v>
      </c>
      <c r="H9" s="193">
        <v>8</v>
      </c>
      <c r="I9" s="193">
        <v>9</v>
      </c>
      <c r="J9" s="193">
        <v>10</v>
      </c>
      <c r="K9" s="28">
        <v>11</v>
      </c>
      <c r="L9" s="28">
        <v>12</v>
      </c>
      <c r="M9" s="28">
        <v>13</v>
      </c>
      <c r="N9" s="28">
        <v>14</v>
      </c>
    </row>
    <row r="10" spans="1:14" ht="27.75" customHeight="1" x14ac:dyDescent="0.3">
      <c r="A10" s="328" t="s">
        <v>619</v>
      </c>
      <c r="B10" s="328" t="s">
        <v>13</v>
      </c>
      <c r="C10" s="416" t="s">
        <v>13</v>
      </c>
      <c r="D10" s="561" t="s">
        <v>621</v>
      </c>
      <c r="E10" s="416" t="s">
        <v>13</v>
      </c>
      <c r="F10" s="416" t="s">
        <v>13</v>
      </c>
      <c r="G10" s="416" t="s">
        <v>13</v>
      </c>
      <c r="H10" s="416" t="s">
        <v>13</v>
      </c>
      <c r="I10" s="416" t="s">
        <v>13</v>
      </c>
      <c r="J10" s="416" t="s">
        <v>13</v>
      </c>
      <c r="K10" s="54" t="s">
        <v>265</v>
      </c>
      <c r="L10" s="54">
        <f>L11+L12</f>
        <v>7628.7870000000003</v>
      </c>
      <c r="M10" s="54">
        <f t="shared" ref="M10:N10" si="0">M11+M12</f>
        <v>0</v>
      </c>
      <c r="N10" s="54">
        <f t="shared" si="0"/>
        <v>0</v>
      </c>
    </row>
    <row r="11" spans="1:14" ht="27.75" customHeight="1" x14ac:dyDescent="0.3">
      <c r="A11" s="329"/>
      <c r="B11" s="329"/>
      <c r="C11" s="417"/>
      <c r="D11" s="562"/>
      <c r="E11" s="417"/>
      <c r="F11" s="417"/>
      <c r="G11" s="417"/>
      <c r="H11" s="417"/>
      <c r="I11" s="417"/>
      <c r="J11" s="417"/>
      <c r="K11" s="54" t="s">
        <v>266</v>
      </c>
      <c r="L11" s="54">
        <f>L14+L19</f>
        <v>7596.277</v>
      </c>
      <c r="M11" s="54">
        <f t="shared" ref="M11:N11" si="1">M14+M19</f>
        <v>0</v>
      </c>
      <c r="N11" s="54">
        <f t="shared" si="1"/>
        <v>0</v>
      </c>
    </row>
    <row r="12" spans="1:14" ht="27.75" customHeight="1" x14ac:dyDescent="0.3">
      <c r="A12" s="329"/>
      <c r="B12" s="329"/>
      <c r="C12" s="417"/>
      <c r="D12" s="562"/>
      <c r="E12" s="417"/>
      <c r="F12" s="417"/>
      <c r="G12" s="417"/>
      <c r="H12" s="417"/>
      <c r="I12" s="417"/>
      <c r="J12" s="417"/>
      <c r="K12" s="54" t="s">
        <v>267</v>
      </c>
      <c r="L12" s="54">
        <f>L15+L20</f>
        <v>32.51</v>
      </c>
      <c r="M12" s="54">
        <f t="shared" ref="M12:N12" si="2">M15+M20</f>
        <v>0</v>
      </c>
      <c r="N12" s="54">
        <f t="shared" si="2"/>
        <v>0</v>
      </c>
    </row>
    <row r="13" spans="1:14" s="39" customFormat="1" ht="68.25" customHeight="1" x14ac:dyDescent="0.25">
      <c r="A13" s="316" t="s">
        <v>619</v>
      </c>
      <c r="B13" s="316" t="s">
        <v>280</v>
      </c>
      <c r="C13" s="319" t="s">
        <v>13</v>
      </c>
      <c r="D13" s="556" t="s">
        <v>788</v>
      </c>
      <c r="E13" s="386" t="s">
        <v>625</v>
      </c>
      <c r="F13" s="319" t="s">
        <v>101</v>
      </c>
      <c r="G13" s="319">
        <v>36</v>
      </c>
      <c r="H13" s="316" t="s">
        <v>85</v>
      </c>
      <c r="I13" s="316" t="s">
        <v>253</v>
      </c>
      <c r="J13" s="316" t="s">
        <v>253</v>
      </c>
      <c r="K13" s="55" t="s">
        <v>265</v>
      </c>
      <c r="L13" s="55">
        <f>L14+L15</f>
        <v>3283.55</v>
      </c>
      <c r="M13" s="55">
        <f t="shared" ref="M13:N13" si="3">M14+M15</f>
        <v>0</v>
      </c>
      <c r="N13" s="55">
        <f t="shared" si="3"/>
        <v>0</v>
      </c>
    </row>
    <row r="14" spans="1:14" s="39" customFormat="1" ht="68.25" customHeight="1" x14ac:dyDescent="0.25">
      <c r="A14" s="317"/>
      <c r="B14" s="317"/>
      <c r="C14" s="320"/>
      <c r="D14" s="557"/>
      <c r="E14" s="387"/>
      <c r="F14" s="320"/>
      <c r="G14" s="320"/>
      <c r="H14" s="317"/>
      <c r="I14" s="317"/>
      <c r="J14" s="317"/>
      <c r="K14" s="55" t="s">
        <v>266</v>
      </c>
      <c r="L14" s="55">
        <f>L16</f>
        <v>3251.04</v>
      </c>
      <c r="M14" s="55">
        <f t="shared" ref="M14:N14" si="4">M16</f>
        <v>0</v>
      </c>
      <c r="N14" s="55">
        <f t="shared" si="4"/>
        <v>0</v>
      </c>
    </row>
    <row r="15" spans="1:14" s="39" customFormat="1" ht="68.25" customHeight="1" x14ac:dyDescent="0.25">
      <c r="A15" s="318"/>
      <c r="B15" s="318"/>
      <c r="C15" s="321"/>
      <c r="D15" s="577"/>
      <c r="E15" s="388"/>
      <c r="F15" s="321"/>
      <c r="G15" s="321"/>
      <c r="H15" s="318"/>
      <c r="I15" s="318"/>
      <c r="J15" s="318"/>
      <c r="K15" s="55" t="s">
        <v>267</v>
      </c>
      <c r="L15" s="55">
        <f>L17</f>
        <v>32.51</v>
      </c>
      <c r="M15" s="55">
        <f t="shared" ref="M15:N15" si="5">M17</f>
        <v>0</v>
      </c>
      <c r="N15" s="55">
        <f t="shared" si="5"/>
        <v>0</v>
      </c>
    </row>
    <row r="16" spans="1:14" ht="45" customHeight="1" x14ac:dyDescent="0.25">
      <c r="A16" s="571" t="s">
        <v>619</v>
      </c>
      <c r="B16" s="571" t="s">
        <v>280</v>
      </c>
      <c r="C16" s="540" t="s">
        <v>627</v>
      </c>
      <c r="D16" s="584" t="s">
        <v>626</v>
      </c>
      <c r="E16" s="398" t="s">
        <v>205</v>
      </c>
      <c r="F16" s="570" t="s">
        <v>101</v>
      </c>
      <c r="G16" s="570">
        <v>36</v>
      </c>
      <c r="H16" s="571" t="s">
        <v>194</v>
      </c>
      <c r="I16" s="571" t="s">
        <v>253</v>
      </c>
      <c r="J16" s="571" t="s">
        <v>253</v>
      </c>
      <c r="K16" s="75" t="s">
        <v>266</v>
      </c>
      <c r="L16" s="56">
        <v>3251.04</v>
      </c>
      <c r="M16" s="56">
        <v>0</v>
      </c>
      <c r="N16" s="56">
        <v>0</v>
      </c>
    </row>
    <row r="17" spans="1:14" ht="45" customHeight="1" x14ac:dyDescent="0.25">
      <c r="A17" s="571"/>
      <c r="B17" s="571"/>
      <c r="C17" s="540"/>
      <c r="D17" s="584"/>
      <c r="E17" s="398"/>
      <c r="F17" s="570"/>
      <c r="G17" s="570"/>
      <c r="H17" s="571"/>
      <c r="I17" s="571"/>
      <c r="J17" s="571"/>
      <c r="K17" s="82" t="s">
        <v>267</v>
      </c>
      <c r="L17" s="68">
        <v>32.51</v>
      </c>
      <c r="M17" s="53">
        <v>0</v>
      </c>
      <c r="N17" s="53">
        <v>0</v>
      </c>
    </row>
    <row r="18" spans="1:14" ht="189.6" customHeight="1" x14ac:dyDescent="0.25">
      <c r="A18" s="319">
        <v>13</v>
      </c>
      <c r="B18" s="319">
        <v>72160</v>
      </c>
      <c r="C18" s="319" t="s">
        <v>13</v>
      </c>
      <c r="D18" s="386" t="s">
        <v>789</v>
      </c>
      <c r="E18" s="169" t="s">
        <v>786</v>
      </c>
      <c r="F18" s="263" t="s">
        <v>101</v>
      </c>
      <c r="G18" s="263">
        <v>24</v>
      </c>
      <c r="H18" s="263" t="s">
        <v>85</v>
      </c>
      <c r="I18" s="263" t="s">
        <v>85</v>
      </c>
      <c r="J18" s="263" t="s">
        <v>85</v>
      </c>
      <c r="K18" s="55" t="s">
        <v>265</v>
      </c>
      <c r="L18" s="55">
        <f>L19+L20</f>
        <v>4345.2370000000001</v>
      </c>
      <c r="M18" s="55">
        <f t="shared" ref="M18:N18" si="6">M19+M20</f>
        <v>0</v>
      </c>
      <c r="N18" s="55">
        <f t="shared" si="6"/>
        <v>0</v>
      </c>
    </row>
    <row r="19" spans="1:14" ht="100.9" customHeight="1" x14ac:dyDescent="0.25">
      <c r="A19" s="320"/>
      <c r="B19" s="320"/>
      <c r="C19" s="320"/>
      <c r="D19" s="387"/>
      <c r="E19" s="386" t="s">
        <v>791</v>
      </c>
      <c r="F19" s="262" t="s">
        <v>101</v>
      </c>
      <c r="G19" s="262">
        <v>48</v>
      </c>
      <c r="H19" s="262" t="s">
        <v>85</v>
      </c>
      <c r="I19" s="319" t="s">
        <v>85</v>
      </c>
      <c r="J19" s="262" t="s">
        <v>85</v>
      </c>
      <c r="K19" s="55" t="s">
        <v>266</v>
      </c>
      <c r="L19" s="55">
        <f>L21</f>
        <v>4345.2370000000001</v>
      </c>
      <c r="M19" s="55">
        <f t="shared" ref="M19:N19" si="7">M21</f>
        <v>0</v>
      </c>
      <c r="N19" s="55">
        <f t="shared" si="7"/>
        <v>0</v>
      </c>
    </row>
    <row r="20" spans="1:14" ht="100.9" customHeight="1" x14ac:dyDescent="0.25">
      <c r="A20" s="321"/>
      <c r="B20" s="321"/>
      <c r="C20" s="321"/>
      <c r="D20" s="388"/>
      <c r="E20" s="388"/>
      <c r="F20" s="267"/>
      <c r="G20" s="267"/>
      <c r="H20" s="267"/>
      <c r="I20" s="321"/>
      <c r="J20" s="267"/>
      <c r="K20" s="55" t="s">
        <v>267</v>
      </c>
      <c r="L20" s="55">
        <v>0</v>
      </c>
      <c r="M20" s="55">
        <v>0</v>
      </c>
      <c r="N20" s="55">
        <v>0</v>
      </c>
    </row>
    <row r="21" spans="1:14" s="27" customFormat="1" ht="46.9" customHeight="1" x14ac:dyDescent="0.2">
      <c r="A21" s="265">
        <v>13</v>
      </c>
      <c r="B21" s="265">
        <v>72160</v>
      </c>
      <c r="C21" s="378" t="s">
        <v>792</v>
      </c>
      <c r="D21" s="378" t="s">
        <v>787</v>
      </c>
      <c r="E21" s="264" t="s">
        <v>790</v>
      </c>
      <c r="F21" s="265" t="s">
        <v>101</v>
      </c>
      <c r="G21" s="265">
        <v>24</v>
      </c>
      <c r="H21" s="266" t="s">
        <v>194</v>
      </c>
      <c r="I21" s="265" t="s">
        <v>85</v>
      </c>
      <c r="J21" s="265" t="s">
        <v>85</v>
      </c>
      <c r="K21" s="575" t="s">
        <v>266</v>
      </c>
      <c r="L21" s="568">
        <v>4345.2370000000001</v>
      </c>
      <c r="M21" s="568">
        <v>0</v>
      </c>
      <c r="N21" s="568">
        <v>0</v>
      </c>
    </row>
    <row r="22" spans="1:14" s="27" customFormat="1" ht="46.9" customHeight="1" x14ac:dyDescent="0.2">
      <c r="A22" s="265">
        <v>13</v>
      </c>
      <c r="B22" s="265">
        <v>72160</v>
      </c>
      <c r="C22" s="379"/>
      <c r="D22" s="379"/>
      <c r="E22" s="29" t="s">
        <v>205</v>
      </c>
      <c r="F22" s="265" t="s">
        <v>101</v>
      </c>
      <c r="G22" s="265">
        <v>48</v>
      </c>
      <c r="H22" s="266" t="s">
        <v>194</v>
      </c>
      <c r="I22" s="265" t="s">
        <v>85</v>
      </c>
      <c r="J22" s="265" t="s">
        <v>85</v>
      </c>
      <c r="K22" s="576"/>
      <c r="L22" s="569"/>
      <c r="M22" s="569"/>
      <c r="N22" s="569"/>
    </row>
    <row r="24" spans="1:14" x14ac:dyDescent="0.25">
      <c r="D24" s="88"/>
    </row>
    <row r="29" spans="1:14" x14ac:dyDescent="0.25">
      <c r="C29" s="268"/>
    </row>
  </sheetData>
  <mergeCells count="60">
    <mergeCell ref="I16:I17"/>
    <mergeCell ref="J16:J17"/>
    <mergeCell ref="G13:G15"/>
    <mergeCell ref="H13:H15"/>
    <mergeCell ref="I13:I15"/>
    <mergeCell ref="J13:J15"/>
    <mergeCell ref="A10:A12"/>
    <mergeCell ref="B10:B12"/>
    <mergeCell ref="G10:G12"/>
    <mergeCell ref="G16:G17"/>
    <mergeCell ref="H16:H17"/>
    <mergeCell ref="F13:F15"/>
    <mergeCell ref="E16:E17"/>
    <mergeCell ref="F16:F17"/>
    <mergeCell ref="A13:A15"/>
    <mergeCell ref="B13:B15"/>
    <mergeCell ref="C13:C15"/>
    <mergeCell ref="D13:D15"/>
    <mergeCell ref="A16:A17"/>
    <mergeCell ref="B16:B17"/>
    <mergeCell ref="C16:C17"/>
    <mergeCell ref="D16:D17"/>
    <mergeCell ref="E13:E15"/>
    <mergeCell ref="C10:C12"/>
    <mergeCell ref="D10:D12"/>
    <mergeCell ref="I7:I8"/>
    <mergeCell ref="J7:J8"/>
    <mergeCell ref="H10:H12"/>
    <mergeCell ref="I10:I12"/>
    <mergeCell ref="J10:J12"/>
    <mergeCell ref="E10:E12"/>
    <mergeCell ref="F10:F12"/>
    <mergeCell ref="M2:N2"/>
    <mergeCell ref="A3:K3"/>
    <mergeCell ref="A5:A8"/>
    <mergeCell ref="B5:B8"/>
    <mergeCell ref="C5:C8"/>
    <mergeCell ref="D5:D8"/>
    <mergeCell ref="E5:J5"/>
    <mergeCell ref="K5:N5"/>
    <mergeCell ref="E6:E8"/>
    <mergeCell ref="F6:F8"/>
    <mergeCell ref="G6:J6"/>
    <mergeCell ref="K6:K8"/>
    <mergeCell ref="L6:L8"/>
    <mergeCell ref="M6:M8"/>
    <mergeCell ref="N6:N8"/>
    <mergeCell ref="G7:H7"/>
    <mergeCell ref="L21:L22"/>
    <mergeCell ref="M21:M22"/>
    <mergeCell ref="N21:N22"/>
    <mergeCell ref="A18:A20"/>
    <mergeCell ref="B18:B20"/>
    <mergeCell ref="C18:C20"/>
    <mergeCell ref="D18:D20"/>
    <mergeCell ref="I19:I20"/>
    <mergeCell ref="E19:E20"/>
    <mergeCell ref="C21:C22"/>
    <mergeCell ref="D21:D22"/>
    <mergeCell ref="K21:K22"/>
  </mergeCells>
  <phoneticPr fontId="23" type="noConversion"/>
  <pageMargins left="0.7" right="0.7" top="0.75" bottom="0.75" header="0.3" footer="0.3"/>
  <pageSetup paperSize="9"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sqref="A1:A2"/>
    </sheetView>
  </sheetViews>
  <sheetFormatPr defaultRowHeight="12.75" x14ac:dyDescent="0.2"/>
  <cols>
    <col min="2" max="2" width="8.42578125" customWidth="1"/>
    <col min="3" max="3" width="26.7109375" customWidth="1"/>
    <col min="4" max="4" width="17.5703125" customWidth="1"/>
    <col min="7" max="7" width="9.140625" style="9"/>
    <col min="12" max="12" width="13.140625" customWidth="1"/>
    <col min="13" max="13" width="11" customWidth="1"/>
    <col min="16" max="16" width="12.85546875" customWidth="1"/>
  </cols>
  <sheetData>
    <row r="1" spans="1:17" x14ac:dyDescent="0.2">
      <c r="A1" t="s">
        <v>86</v>
      </c>
    </row>
    <row r="2" spans="1:17" x14ac:dyDescent="0.2">
      <c r="A2" t="s">
        <v>87</v>
      </c>
    </row>
    <row r="5" spans="1:17" ht="64.5" customHeight="1" x14ac:dyDescent="0.2">
      <c r="A5" s="309" t="s">
        <v>3</v>
      </c>
      <c r="B5" s="309" t="s">
        <v>4</v>
      </c>
      <c r="C5" s="309" t="s">
        <v>10</v>
      </c>
      <c r="D5" s="309" t="s">
        <v>6</v>
      </c>
      <c r="E5" s="309" t="s">
        <v>17</v>
      </c>
      <c r="F5" s="309"/>
      <c r="G5" s="309"/>
      <c r="H5" s="309"/>
      <c r="I5" s="309"/>
      <c r="J5" s="309"/>
      <c r="K5" s="309" t="s">
        <v>37</v>
      </c>
      <c r="L5" s="309"/>
      <c r="M5" s="309"/>
      <c r="N5" s="309"/>
      <c r="O5" s="309"/>
      <c r="P5" s="311" t="s">
        <v>45</v>
      </c>
    </row>
    <row r="6" spans="1:17" ht="76.5" x14ac:dyDescent="0.2">
      <c r="A6" s="309"/>
      <c r="B6" s="309"/>
      <c r="C6" s="309"/>
      <c r="D6" s="309"/>
      <c r="E6" s="3" t="s">
        <v>18</v>
      </c>
      <c r="F6" s="3" t="s">
        <v>19</v>
      </c>
      <c r="G6" s="7" t="s">
        <v>38</v>
      </c>
      <c r="H6" s="3" t="s">
        <v>39</v>
      </c>
      <c r="I6" s="3" t="s">
        <v>40</v>
      </c>
      <c r="J6" s="3" t="s">
        <v>41</v>
      </c>
      <c r="K6" s="3" t="s">
        <v>38</v>
      </c>
      <c r="L6" s="3" t="s">
        <v>42</v>
      </c>
      <c r="M6" s="3" t="s">
        <v>40</v>
      </c>
      <c r="N6" s="3" t="s">
        <v>43</v>
      </c>
      <c r="O6" s="2" t="s">
        <v>44</v>
      </c>
      <c r="P6" s="312"/>
    </row>
    <row r="7" spans="1:17" x14ac:dyDescent="0.2">
      <c r="A7" s="3">
        <v>1</v>
      </c>
      <c r="B7" s="3">
        <v>2</v>
      </c>
      <c r="C7" s="3">
        <v>3</v>
      </c>
      <c r="D7" s="3">
        <v>4</v>
      </c>
      <c r="E7" s="3">
        <v>5</v>
      </c>
      <c r="F7" s="3">
        <v>6</v>
      </c>
      <c r="G7" s="7">
        <v>7</v>
      </c>
      <c r="H7" s="3">
        <v>8</v>
      </c>
      <c r="I7" s="3">
        <v>9</v>
      </c>
      <c r="J7" s="3">
        <v>10</v>
      </c>
      <c r="K7" s="3">
        <v>11</v>
      </c>
      <c r="L7" s="3">
        <v>12</v>
      </c>
      <c r="M7" s="3">
        <v>13</v>
      </c>
      <c r="N7" s="3">
        <v>14</v>
      </c>
      <c r="O7" s="3">
        <v>15</v>
      </c>
      <c r="P7" s="3">
        <v>16</v>
      </c>
    </row>
    <row r="8" spans="1:17" ht="25.5" x14ac:dyDescent="0.2">
      <c r="A8" s="4" t="s">
        <v>21</v>
      </c>
      <c r="B8" s="4">
        <v>0</v>
      </c>
      <c r="C8" s="5" t="s">
        <v>22</v>
      </c>
      <c r="D8" s="3"/>
      <c r="E8" s="5"/>
      <c r="F8" s="5"/>
      <c r="G8" s="8"/>
      <c r="H8" s="5"/>
      <c r="I8" s="5"/>
      <c r="J8" s="5"/>
      <c r="K8" s="5"/>
      <c r="L8" s="5"/>
      <c r="M8" s="5"/>
      <c r="N8" s="1"/>
      <c r="O8" s="1"/>
      <c r="P8" s="1"/>
    </row>
    <row r="9" spans="1:17" ht="25.5" x14ac:dyDescent="0.2">
      <c r="A9" s="4" t="s">
        <v>23</v>
      </c>
      <c r="B9" s="4" t="s">
        <v>5</v>
      </c>
      <c r="C9" s="5" t="s">
        <v>24</v>
      </c>
      <c r="D9" s="5"/>
      <c r="E9" s="5"/>
      <c r="F9" s="5"/>
      <c r="G9" s="8"/>
      <c r="H9" s="5"/>
      <c r="I9" s="5"/>
      <c r="J9" s="5"/>
      <c r="K9" s="5"/>
      <c r="L9" s="5"/>
      <c r="M9" s="5"/>
      <c r="N9" s="1"/>
      <c r="O9" s="1"/>
      <c r="P9" s="1"/>
    </row>
    <row r="10" spans="1:17" x14ac:dyDescent="0.2">
      <c r="A10" s="4" t="s">
        <v>25</v>
      </c>
      <c r="B10" s="4"/>
      <c r="C10" s="6" t="s">
        <v>7</v>
      </c>
      <c r="D10" s="5"/>
      <c r="E10" s="5"/>
      <c r="F10" s="5"/>
      <c r="G10" s="8"/>
      <c r="H10" s="5"/>
      <c r="I10" s="5"/>
      <c r="J10" s="5"/>
      <c r="K10" s="5"/>
      <c r="L10" s="5"/>
      <c r="M10" s="5"/>
      <c r="N10" s="1">
        <v>10000</v>
      </c>
      <c r="O10" s="1">
        <v>450</v>
      </c>
      <c r="P10" s="1"/>
      <c r="Q10">
        <f>N10-O10</f>
        <v>9550</v>
      </c>
    </row>
    <row r="11" spans="1:17" x14ac:dyDescent="0.2">
      <c r="A11" s="4" t="s">
        <v>26</v>
      </c>
      <c r="B11" s="4"/>
      <c r="C11" s="6" t="s">
        <v>8</v>
      </c>
      <c r="D11" s="5"/>
      <c r="E11" s="5"/>
      <c r="F11" s="5"/>
      <c r="G11" s="8"/>
      <c r="H11" s="5"/>
      <c r="I11" s="5"/>
      <c r="J11" s="5"/>
      <c r="K11" s="5"/>
      <c r="L11" s="5"/>
      <c r="M11" s="5"/>
      <c r="N11" s="1"/>
      <c r="O11" s="1"/>
      <c r="P11" s="1"/>
    </row>
    <row r="12" spans="1:17" x14ac:dyDescent="0.2">
      <c r="A12" s="4"/>
      <c r="B12" s="4"/>
      <c r="C12" s="6" t="s">
        <v>1</v>
      </c>
      <c r="D12" s="5"/>
      <c r="E12" s="5"/>
      <c r="F12" s="5"/>
      <c r="G12" s="8"/>
      <c r="H12" s="5"/>
      <c r="I12" s="5"/>
      <c r="J12" s="5"/>
      <c r="K12" s="5"/>
      <c r="L12" s="5"/>
      <c r="M12" s="5"/>
      <c r="N12" s="1"/>
      <c r="O12" s="1"/>
      <c r="P12" s="1"/>
    </row>
    <row r="13" spans="1:17" x14ac:dyDescent="0.2">
      <c r="A13" s="4" t="s">
        <v>27</v>
      </c>
      <c r="B13" s="4"/>
      <c r="C13" s="6" t="s">
        <v>9</v>
      </c>
      <c r="D13" s="5"/>
      <c r="E13" s="5"/>
      <c r="F13" s="5"/>
      <c r="G13" s="8"/>
      <c r="H13" s="5"/>
      <c r="I13" s="5"/>
      <c r="J13" s="5"/>
      <c r="K13" s="5"/>
      <c r="L13" s="5"/>
      <c r="M13" s="5"/>
      <c r="N13" s="1"/>
      <c r="O13" s="1"/>
      <c r="P13" s="1"/>
    </row>
    <row r="14" spans="1:17" ht="25.5" x14ac:dyDescent="0.2">
      <c r="A14" s="4" t="s">
        <v>28</v>
      </c>
      <c r="B14" s="4" t="s">
        <v>5</v>
      </c>
      <c r="C14" s="6" t="s">
        <v>29</v>
      </c>
      <c r="D14" s="5"/>
      <c r="E14" s="5"/>
      <c r="F14" s="5"/>
      <c r="G14" s="8"/>
      <c r="H14" s="5"/>
      <c r="I14" s="5"/>
      <c r="J14" s="5"/>
      <c r="K14" s="5"/>
      <c r="L14" s="5"/>
      <c r="M14" s="5"/>
      <c r="N14" s="1"/>
      <c r="O14" s="1"/>
      <c r="P14" s="1"/>
    </row>
    <row r="15" spans="1:17" x14ac:dyDescent="0.2">
      <c r="A15" s="4" t="s">
        <v>30</v>
      </c>
      <c r="B15" s="4"/>
      <c r="C15" s="6" t="s">
        <v>0</v>
      </c>
      <c r="D15" s="5"/>
      <c r="E15" s="5"/>
      <c r="F15" s="5"/>
      <c r="G15" s="8"/>
      <c r="H15" s="5"/>
      <c r="I15" s="5"/>
      <c r="J15" s="5"/>
      <c r="K15" s="5"/>
      <c r="L15" s="5"/>
      <c r="M15" s="5"/>
      <c r="N15" s="1"/>
      <c r="O15" s="1"/>
      <c r="P15" s="1"/>
    </row>
    <row r="16" spans="1:17" x14ac:dyDescent="0.2">
      <c r="A16" s="4" t="s">
        <v>31</v>
      </c>
      <c r="B16" s="4"/>
      <c r="C16" s="6" t="s">
        <v>2</v>
      </c>
      <c r="D16" s="5"/>
      <c r="E16" s="5"/>
      <c r="F16" s="5"/>
      <c r="G16" s="8"/>
      <c r="H16" s="5"/>
      <c r="I16" s="5"/>
      <c r="J16" s="5"/>
      <c r="K16" s="5"/>
      <c r="L16" s="5"/>
      <c r="M16" s="5"/>
      <c r="N16" s="1"/>
      <c r="O16" s="1"/>
      <c r="P16" s="1"/>
    </row>
    <row r="17" spans="1:16" x14ac:dyDescent="0.2">
      <c r="A17" s="4" t="s">
        <v>1</v>
      </c>
      <c r="B17" s="4"/>
      <c r="C17" s="6" t="s">
        <v>1</v>
      </c>
      <c r="D17" s="5"/>
      <c r="E17" s="5"/>
      <c r="F17" s="5"/>
      <c r="G17" s="8"/>
      <c r="H17" s="5"/>
      <c r="I17" s="5"/>
      <c r="J17" s="5"/>
      <c r="K17" s="5"/>
      <c r="L17" s="5"/>
      <c r="M17" s="5"/>
      <c r="N17" s="1"/>
      <c r="O17" s="1"/>
      <c r="P17" s="1"/>
    </row>
    <row r="18" spans="1:16" x14ac:dyDescent="0.2">
      <c r="A18" s="4" t="s">
        <v>32</v>
      </c>
      <c r="B18" s="4"/>
      <c r="C18" s="6" t="s">
        <v>11</v>
      </c>
      <c r="D18" s="5"/>
      <c r="E18" s="5"/>
      <c r="F18" s="5"/>
      <c r="G18" s="8"/>
      <c r="H18" s="5"/>
      <c r="I18" s="5"/>
      <c r="J18" s="5"/>
      <c r="K18" s="5"/>
      <c r="L18" s="5"/>
      <c r="M18" s="5"/>
      <c r="N18" s="1"/>
      <c r="O18" s="1"/>
      <c r="P18" s="1"/>
    </row>
    <row r="19" spans="1:16" ht="25.5" x14ac:dyDescent="0.2">
      <c r="A19" s="4" t="s">
        <v>33</v>
      </c>
      <c r="B19" s="4"/>
      <c r="C19" s="5" t="s">
        <v>34</v>
      </c>
      <c r="D19" s="5"/>
      <c r="E19" s="5"/>
      <c r="F19" s="5"/>
      <c r="G19" s="8"/>
      <c r="H19" s="5"/>
      <c r="I19" s="5"/>
      <c r="J19" s="5"/>
      <c r="K19" s="5"/>
      <c r="L19" s="5"/>
      <c r="M19" s="5"/>
      <c r="N19" s="1"/>
      <c r="O19" s="1"/>
      <c r="P19" s="1"/>
    </row>
    <row r="20" spans="1:16" x14ac:dyDescent="0.2">
      <c r="A20" s="4" t="s">
        <v>35</v>
      </c>
      <c r="B20" s="4" t="s">
        <v>36</v>
      </c>
      <c r="C20" s="5" t="s">
        <v>35</v>
      </c>
      <c r="D20" s="5"/>
      <c r="E20" s="5"/>
      <c r="F20" s="5"/>
      <c r="G20" s="8"/>
      <c r="H20" s="5"/>
      <c r="I20" s="5"/>
      <c r="J20" s="5"/>
      <c r="K20" s="5"/>
      <c r="L20" s="5"/>
      <c r="M20" s="5"/>
      <c r="N20" s="1"/>
      <c r="O20" s="1"/>
      <c r="P20" s="1"/>
    </row>
  </sheetData>
  <mergeCells count="7">
    <mergeCell ref="E5:J5"/>
    <mergeCell ref="K5:O5"/>
    <mergeCell ref="P5:P6"/>
    <mergeCell ref="A5:A6"/>
    <mergeCell ref="B5:B6"/>
    <mergeCell ref="C5:C6"/>
    <mergeCell ref="D5:D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O215"/>
  <sheetViews>
    <sheetView topLeftCell="A6" zoomScale="70" zoomScaleNormal="70" workbookViewId="0">
      <selection activeCell="A16" sqref="A16:P217"/>
    </sheetView>
  </sheetViews>
  <sheetFormatPr defaultColWidth="8.85546875" defaultRowHeight="15.75" x14ac:dyDescent="0.25"/>
  <cols>
    <col min="1" max="2" width="15.140625" style="25" customWidth="1"/>
    <col min="3" max="3" width="38.28515625" style="25" customWidth="1"/>
    <col min="4" max="4" width="53.5703125" style="25" customWidth="1"/>
    <col min="5" max="5" width="28" style="27" customWidth="1"/>
    <col min="6" max="6" width="11.140625" style="36" customWidth="1"/>
    <col min="7" max="7" width="12.5703125" style="36" customWidth="1"/>
    <col min="8" max="10" width="17.5703125" style="36" customWidth="1"/>
    <col min="11" max="11" width="15.42578125" style="33" customWidth="1"/>
    <col min="12" max="12" width="18.42578125" style="33" hidden="1" customWidth="1"/>
    <col min="13" max="15" width="18.42578125" style="33" customWidth="1"/>
    <col min="16" max="16384" width="8.85546875" style="25"/>
  </cols>
  <sheetData>
    <row r="2" spans="1:15" ht="54" customHeight="1" x14ac:dyDescent="0.25">
      <c r="N2" s="352" t="s">
        <v>225</v>
      </c>
      <c r="O2" s="353"/>
    </row>
    <row r="3" spans="1:15" ht="20.25" customHeight="1" x14ac:dyDescent="0.25">
      <c r="A3" s="354" t="s">
        <v>226</v>
      </c>
      <c r="B3" s="354"/>
      <c r="C3" s="354"/>
      <c r="D3" s="354"/>
      <c r="E3" s="354"/>
      <c r="F3" s="354"/>
      <c r="G3" s="354"/>
      <c r="H3" s="354"/>
      <c r="I3" s="354"/>
      <c r="J3" s="354"/>
      <c r="K3" s="354"/>
      <c r="L3" s="354"/>
      <c r="M3" s="354"/>
      <c r="N3" s="354"/>
      <c r="O3" s="354"/>
    </row>
    <row r="4" spans="1:15" ht="15.75" customHeight="1" x14ac:dyDescent="0.25">
      <c r="A4" s="218"/>
      <c r="B4" s="218"/>
      <c r="C4" s="218"/>
      <c r="D4" s="218"/>
      <c r="E4" s="218"/>
      <c r="F4" s="218"/>
      <c r="G4" s="218"/>
      <c r="H4" s="218"/>
      <c r="I4" s="218"/>
      <c r="J4" s="218"/>
      <c r="K4" s="218"/>
      <c r="L4" s="218"/>
      <c r="M4" s="218"/>
      <c r="N4" s="218"/>
      <c r="O4" s="218"/>
    </row>
    <row r="5" spans="1:15" ht="30" customHeight="1" x14ac:dyDescent="0.25">
      <c r="A5" s="309" t="s">
        <v>91</v>
      </c>
      <c r="B5" s="309" t="s">
        <v>4</v>
      </c>
      <c r="C5" s="355" t="s">
        <v>50</v>
      </c>
      <c r="D5" s="355" t="s">
        <v>89</v>
      </c>
      <c r="E5" s="349" t="s">
        <v>17</v>
      </c>
      <c r="F5" s="360"/>
      <c r="G5" s="360"/>
      <c r="H5" s="360"/>
      <c r="I5" s="361"/>
      <c r="J5" s="350"/>
      <c r="K5" s="362" t="s">
        <v>213</v>
      </c>
      <c r="L5" s="363"/>
      <c r="M5" s="363"/>
      <c r="N5" s="363"/>
      <c r="O5" s="364"/>
    </row>
    <row r="6" spans="1:15" ht="30" customHeight="1" x14ac:dyDescent="0.25">
      <c r="A6" s="309"/>
      <c r="B6" s="309"/>
      <c r="C6" s="356"/>
      <c r="D6" s="358"/>
      <c r="E6" s="355" t="s">
        <v>18</v>
      </c>
      <c r="F6" s="355" t="s">
        <v>88</v>
      </c>
      <c r="G6" s="349" t="s">
        <v>90</v>
      </c>
      <c r="H6" s="361"/>
      <c r="I6" s="361"/>
      <c r="J6" s="350"/>
      <c r="K6" s="365" t="s">
        <v>337</v>
      </c>
      <c r="L6" s="219"/>
      <c r="M6" s="346" t="s">
        <v>251</v>
      </c>
      <c r="N6" s="346" t="s">
        <v>252</v>
      </c>
      <c r="O6" s="346" t="s">
        <v>269</v>
      </c>
    </row>
    <row r="7" spans="1:15" ht="30" customHeight="1" x14ac:dyDescent="0.25">
      <c r="A7" s="309"/>
      <c r="B7" s="309"/>
      <c r="C7" s="356"/>
      <c r="D7" s="358"/>
      <c r="E7" s="356"/>
      <c r="F7" s="356"/>
      <c r="G7" s="349" t="s">
        <v>251</v>
      </c>
      <c r="H7" s="350"/>
      <c r="I7" s="309" t="s">
        <v>252</v>
      </c>
      <c r="J7" s="309" t="s">
        <v>269</v>
      </c>
      <c r="K7" s="356"/>
      <c r="L7" s="219"/>
      <c r="M7" s="347"/>
      <c r="N7" s="347"/>
      <c r="O7" s="347"/>
    </row>
    <row r="8" spans="1:15" ht="29.25" customHeight="1" x14ac:dyDescent="0.25">
      <c r="A8" s="309"/>
      <c r="B8" s="309"/>
      <c r="C8" s="357"/>
      <c r="D8" s="359"/>
      <c r="E8" s="357"/>
      <c r="F8" s="357"/>
      <c r="G8" s="217"/>
      <c r="H8" s="214" t="s">
        <v>54</v>
      </c>
      <c r="I8" s="351"/>
      <c r="J8" s="351"/>
      <c r="K8" s="357"/>
      <c r="L8" s="220" t="s">
        <v>46</v>
      </c>
      <c r="M8" s="348"/>
      <c r="N8" s="348"/>
      <c r="O8" s="348"/>
    </row>
    <row r="9" spans="1:15" x14ac:dyDescent="0.25">
      <c r="A9" s="28">
        <v>1</v>
      </c>
      <c r="B9" s="28">
        <v>2</v>
      </c>
      <c r="C9" s="28">
        <v>3</v>
      </c>
      <c r="D9" s="28">
        <v>4</v>
      </c>
      <c r="E9" s="28">
        <v>5</v>
      </c>
      <c r="F9" s="217">
        <v>6</v>
      </c>
      <c r="G9" s="217">
        <v>7</v>
      </c>
      <c r="H9" s="217">
        <v>8</v>
      </c>
      <c r="I9" s="217">
        <v>9</v>
      </c>
      <c r="J9" s="217">
        <v>10</v>
      </c>
      <c r="K9" s="28">
        <v>11</v>
      </c>
      <c r="L9" s="28">
        <v>12</v>
      </c>
      <c r="M9" s="28">
        <v>12</v>
      </c>
      <c r="N9" s="28">
        <v>13</v>
      </c>
      <c r="O9" s="28">
        <v>14</v>
      </c>
    </row>
    <row r="10" spans="1:15" ht="62.25" customHeight="1" x14ac:dyDescent="0.3">
      <c r="A10" s="328" t="s">
        <v>58</v>
      </c>
      <c r="B10" s="331" t="s">
        <v>13</v>
      </c>
      <c r="C10" s="334" t="s">
        <v>13</v>
      </c>
      <c r="D10" s="337" t="s">
        <v>92</v>
      </c>
      <c r="E10" s="334" t="s">
        <v>13</v>
      </c>
      <c r="F10" s="334" t="s">
        <v>13</v>
      </c>
      <c r="G10" s="313" t="s">
        <v>13</v>
      </c>
      <c r="H10" s="334" t="s">
        <v>13</v>
      </c>
      <c r="I10" s="313" t="s">
        <v>13</v>
      </c>
      <c r="J10" s="313" t="s">
        <v>13</v>
      </c>
      <c r="K10" s="57" t="s">
        <v>265</v>
      </c>
      <c r="L10" s="57" t="e">
        <f>L13+#REF!+L22+L44+#REF!+L83+L63+L150+#REF!</f>
        <v>#REF!</v>
      </c>
      <c r="M10" s="57">
        <f>M11+M12</f>
        <v>3779281.0768200001</v>
      </c>
      <c r="N10" s="57">
        <f>N11+N12</f>
        <v>3594466.41</v>
      </c>
      <c r="O10" s="57">
        <f>O11+O12</f>
        <v>3942554.84</v>
      </c>
    </row>
    <row r="11" spans="1:15" ht="62.25" customHeight="1" x14ac:dyDescent="0.3">
      <c r="A11" s="329"/>
      <c r="B11" s="332"/>
      <c r="C11" s="335"/>
      <c r="D11" s="338"/>
      <c r="E11" s="335"/>
      <c r="F11" s="335"/>
      <c r="G11" s="314"/>
      <c r="H11" s="335"/>
      <c r="I11" s="314"/>
      <c r="J11" s="314"/>
      <c r="K11" s="57" t="s">
        <v>266</v>
      </c>
      <c r="L11" s="57"/>
      <c r="M11" s="57">
        <f>M14+M19+M23+M33+M40+M45+M64+M77+M84+M145+M151</f>
        <v>2471225.3923200001</v>
      </c>
      <c r="N11" s="57">
        <f>N14+N19+N23+N33+N40+N45+N64+N77+N84+N145</f>
        <v>2277880.15</v>
      </c>
      <c r="O11" s="57">
        <f>O14+O19+O23+O33+O40+O45+O64+O77+O84+O145+O151</f>
        <v>2466423.7000000002</v>
      </c>
    </row>
    <row r="12" spans="1:15" ht="62.25" customHeight="1" x14ac:dyDescent="0.3">
      <c r="A12" s="330"/>
      <c r="B12" s="333"/>
      <c r="C12" s="336"/>
      <c r="D12" s="339"/>
      <c r="E12" s="336"/>
      <c r="F12" s="336"/>
      <c r="G12" s="315"/>
      <c r="H12" s="336"/>
      <c r="I12" s="315"/>
      <c r="J12" s="315"/>
      <c r="K12" s="57" t="s">
        <v>267</v>
      </c>
      <c r="L12" s="57"/>
      <c r="M12" s="57">
        <f>M15+M20+M24+M34+M41+M46+M65+M78+M85+M146+M152</f>
        <v>1308055.6845000002</v>
      </c>
      <c r="N12" s="57">
        <f>N15+N20+N24+N34+N41+N46+N65+N78+N85+N146+N152</f>
        <v>1316586.26</v>
      </c>
      <c r="O12" s="57">
        <f>O15+O20+O24+O34+O41+O46+O65+O78+O85+O146+O152</f>
        <v>1476131.14</v>
      </c>
    </row>
    <row r="13" spans="1:15" s="42" customFormat="1" ht="33.75" customHeight="1" x14ac:dyDescent="0.25">
      <c r="A13" s="316" t="s">
        <v>58</v>
      </c>
      <c r="B13" s="316" t="s">
        <v>346</v>
      </c>
      <c r="C13" s="319" t="s">
        <v>13</v>
      </c>
      <c r="D13" s="322" t="s">
        <v>344</v>
      </c>
      <c r="E13" s="325" t="s">
        <v>345</v>
      </c>
      <c r="F13" s="319" t="s">
        <v>69</v>
      </c>
      <c r="G13" s="340">
        <f>SUM(G16:G16)</f>
        <v>28938</v>
      </c>
      <c r="H13" s="316" t="s">
        <v>85</v>
      </c>
      <c r="I13" s="343">
        <f>I16</f>
        <v>28938</v>
      </c>
      <c r="J13" s="343">
        <f>J16</f>
        <v>28938</v>
      </c>
      <c r="K13" s="58" t="s">
        <v>265</v>
      </c>
      <c r="L13" s="58">
        <f>M13+N13+O13</f>
        <v>9654815.433840001</v>
      </c>
      <c r="M13" s="58">
        <f>M16+M17</f>
        <v>3087497.2138399999</v>
      </c>
      <c r="N13" s="58">
        <f t="shared" ref="N13:O13" si="0">N16+N17</f>
        <v>3203987.67</v>
      </c>
      <c r="O13" s="58">
        <f t="shared" si="0"/>
        <v>3363330.5500000003</v>
      </c>
    </row>
    <row r="14" spans="1:15" s="42" customFormat="1" ht="33.75" customHeight="1" x14ac:dyDescent="0.25">
      <c r="A14" s="317"/>
      <c r="B14" s="317"/>
      <c r="C14" s="320"/>
      <c r="D14" s="323"/>
      <c r="E14" s="326"/>
      <c r="F14" s="320"/>
      <c r="G14" s="341"/>
      <c r="H14" s="317"/>
      <c r="I14" s="344"/>
      <c r="J14" s="344"/>
      <c r="K14" s="58" t="s">
        <v>266</v>
      </c>
      <c r="L14" s="58"/>
      <c r="M14" s="58">
        <f>M16</f>
        <v>2261924.0389999999</v>
      </c>
      <c r="N14" s="58">
        <f t="shared" ref="N14:O14" si="1">N16</f>
        <v>2277880.15</v>
      </c>
      <c r="O14" s="58">
        <f t="shared" si="1"/>
        <v>2466423.7000000002</v>
      </c>
    </row>
    <row r="15" spans="1:15" s="42" customFormat="1" ht="33.75" customHeight="1" x14ac:dyDescent="0.25">
      <c r="A15" s="318"/>
      <c r="B15" s="318"/>
      <c r="C15" s="321"/>
      <c r="D15" s="324"/>
      <c r="E15" s="327"/>
      <c r="F15" s="321"/>
      <c r="G15" s="342"/>
      <c r="H15" s="318"/>
      <c r="I15" s="345"/>
      <c r="J15" s="345"/>
      <c r="K15" s="58" t="s">
        <v>267</v>
      </c>
      <c r="L15" s="58"/>
      <c r="M15" s="58">
        <f>M17</f>
        <v>825573.17483999999</v>
      </c>
      <c r="N15" s="58">
        <v>926107.52</v>
      </c>
      <c r="O15" s="58">
        <f>O17</f>
        <v>896906.85</v>
      </c>
    </row>
    <row r="16" spans="1:15" s="27" customFormat="1" ht="39" customHeight="1" x14ac:dyDescent="0.2">
      <c r="A16" s="374" t="s">
        <v>58</v>
      </c>
      <c r="B16" s="368" t="s">
        <v>346</v>
      </c>
      <c r="C16" s="376" t="s">
        <v>351</v>
      </c>
      <c r="D16" s="376" t="s">
        <v>347</v>
      </c>
      <c r="E16" s="378" t="s">
        <v>348</v>
      </c>
      <c r="F16" s="380" t="s">
        <v>69</v>
      </c>
      <c r="G16" s="366">
        <v>28938</v>
      </c>
      <c r="H16" s="374" t="s">
        <v>194</v>
      </c>
      <c r="I16" s="366">
        <v>28938</v>
      </c>
      <c r="J16" s="366">
        <v>28938</v>
      </c>
      <c r="K16" s="67" t="s">
        <v>266</v>
      </c>
      <c r="L16" s="131">
        <v>36756.835749999998</v>
      </c>
      <c r="M16" s="67">
        <v>2261924.0389999999</v>
      </c>
      <c r="N16" s="68">
        <v>2277880.15</v>
      </c>
      <c r="O16" s="68">
        <v>2466423.7000000002</v>
      </c>
    </row>
    <row r="17" spans="1:15" s="27" customFormat="1" ht="39" customHeight="1" x14ac:dyDescent="0.2">
      <c r="A17" s="375"/>
      <c r="B17" s="369"/>
      <c r="C17" s="377"/>
      <c r="D17" s="377"/>
      <c r="E17" s="379"/>
      <c r="F17" s="381"/>
      <c r="G17" s="367"/>
      <c r="H17" s="375"/>
      <c r="I17" s="367"/>
      <c r="J17" s="367"/>
      <c r="K17" s="67" t="s">
        <v>267</v>
      </c>
      <c r="L17" s="131"/>
      <c r="M17" s="67">
        <v>825573.17483999999</v>
      </c>
      <c r="N17" s="68">
        <f>N15</f>
        <v>926107.52</v>
      </c>
      <c r="O17" s="68">
        <v>896906.85</v>
      </c>
    </row>
    <row r="18" spans="1:15" s="27" customFormat="1" ht="25.5" customHeight="1" x14ac:dyDescent="0.25">
      <c r="A18" s="316" t="s">
        <v>58</v>
      </c>
      <c r="B18" s="316" t="s">
        <v>346</v>
      </c>
      <c r="C18" s="319" t="s">
        <v>13</v>
      </c>
      <c r="D18" s="386" t="s">
        <v>587</v>
      </c>
      <c r="E18" s="319" t="s">
        <v>588</v>
      </c>
      <c r="F18" s="319" t="s">
        <v>101</v>
      </c>
      <c r="G18" s="343">
        <v>1</v>
      </c>
      <c r="H18" s="316" t="s">
        <v>85</v>
      </c>
      <c r="I18" s="343" t="s">
        <v>85</v>
      </c>
      <c r="J18" s="343" t="s">
        <v>85</v>
      </c>
      <c r="K18" s="58" t="s">
        <v>265</v>
      </c>
      <c r="L18" s="58"/>
      <c r="M18" s="55">
        <f>M19+M20</f>
        <v>2026.501</v>
      </c>
      <c r="N18" s="55">
        <f t="shared" ref="N18:O18" si="2">N19+N20</f>
        <v>0</v>
      </c>
      <c r="O18" s="55">
        <f t="shared" si="2"/>
        <v>0</v>
      </c>
    </row>
    <row r="19" spans="1:15" s="27" customFormat="1" ht="25.5" customHeight="1" x14ac:dyDescent="0.25">
      <c r="A19" s="317"/>
      <c r="B19" s="317"/>
      <c r="C19" s="320"/>
      <c r="D19" s="387"/>
      <c r="E19" s="320"/>
      <c r="F19" s="320"/>
      <c r="G19" s="344"/>
      <c r="H19" s="317"/>
      <c r="I19" s="344"/>
      <c r="J19" s="344"/>
      <c r="K19" s="58" t="s">
        <v>266</v>
      </c>
      <c r="L19" s="221"/>
      <c r="M19" s="222">
        <v>0</v>
      </c>
      <c r="N19" s="222">
        <v>0</v>
      </c>
      <c r="O19" s="222">
        <v>0</v>
      </c>
    </row>
    <row r="20" spans="1:15" s="27" customFormat="1" ht="25.5" customHeight="1" x14ac:dyDescent="0.25">
      <c r="A20" s="318"/>
      <c r="B20" s="318"/>
      <c r="C20" s="321"/>
      <c r="D20" s="388"/>
      <c r="E20" s="321"/>
      <c r="F20" s="321"/>
      <c r="G20" s="345"/>
      <c r="H20" s="318"/>
      <c r="I20" s="345"/>
      <c r="J20" s="345"/>
      <c r="K20" s="58" t="s">
        <v>267</v>
      </c>
      <c r="L20" s="221"/>
      <c r="M20" s="222">
        <f>M21</f>
        <v>2026.501</v>
      </c>
      <c r="N20" s="222">
        <f t="shared" ref="N20:O20" si="3">N21</f>
        <v>0</v>
      </c>
      <c r="O20" s="222">
        <f t="shared" si="3"/>
        <v>0</v>
      </c>
    </row>
    <row r="21" spans="1:15" s="27" customFormat="1" ht="48.75" customHeight="1" x14ac:dyDescent="0.2">
      <c r="A21" s="306" t="s">
        <v>58</v>
      </c>
      <c r="B21" s="286" t="s">
        <v>346</v>
      </c>
      <c r="C21" s="287" t="s">
        <v>166</v>
      </c>
      <c r="D21" s="287" t="s">
        <v>589</v>
      </c>
      <c r="E21" s="307" t="s">
        <v>205</v>
      </c>
      <c r="F21" s="305" t="s">
        <v>101</v>
      </c>
      <c r="G21" s="223">
        <v>1</v>
      </c>
      <c r="H21" s="306" t="s">
        <v>194</v>
      </c>
      <c r="I21" s="223" t="s">
        <v>85</v>
      </c>
      <c r="J21" s="223" t="s">
        <v>85</v>
      </c>
      <c r="K21" s="224" t="s">
        <v>267</v>
      </c>
      <c r="L21" s="225"/>
      <c r="M21" s="224">
        <v>2026.501</v>
      </c>
      <c r="N21" s="289">
        <v>0</v>
      </c>
      <c r="O21" s="289">
        <v>0</v>
      </c>
    </row>
    <row r="22" spans="1:15" s="44" customFormat="1" ht="42" customHeight="1" x14ac:dyDescent="0.25">
      <c r="A22" s="316" t="s">
        <v>58</v>
      </c>
      <c r="B22" s="316" t="s">
        <v>349</v>
      </c>
      <c r="C22" s="316" t="s">
        <v>13</v>
      </c>
      <c r="D22" s="386" t="s">
        <v>350</v>
      </c>
      <c r="E22" s="386" t="s">
        <v>208</v>
      </c>
      <c r="F22" s="319" t="s">
        <v>69</v>
      </c>
      <c r="G22" s="340">
        <f>SUM(G25:G30)</f>
        <v>631</v>
      </c>
      <c r="H22" s="340" t="s">
        <v>85</v>
      </c>
      <c r="I22" s="340">
        <f>SUM(I25:I30)</f>
        <v>631</v>
      </c>
      <c r="J22" s="340">
        <f>SUM(J25:J30)</f>
        <v>631</v>
      </c>
      <c r="K22" s="80" t="s">
        <v>265</v>
      </c>
      <c r="L22" s="62">
        <f>SUM(L25:L31)</f>
        <v>21869.883660000003</v>
      </c>
      <c r="M22" s="62">
        <f>SUM(M25:M31)</f>
        <v>22495.430670000005</v>
      </c>
      <c r="N22" s="62">
        <f>N23+N24</f>
        <v>24352.68</v>
      </c>
      <c r="O22" s="62">
        <f>O23+O24</f>
        <v>23004.69</v>
      </c>
    </row>
    <row r="23" spans="1:15" s="44" customFormat="1" ht="42" customHeight="1" x14ac:dyDescent="0.25">
      <c r="A23" s="317"/>
      <c r="B23" s="317"/>
      <c r="C23" s="317"/>
      <c r="D23" s="387"/>
      <c r="E23" s="387"/>
      <c r="F23" s="320"/>
      <c r="G23" s="341"/>
      <c r="H23" s="341"/>
      <c r="I23" s="341"/>
      <c r="J23" s="341"/>
      <c r="K23" s="80" t="s">
        <v>266</v>
      </c>
      <c r="L23" s="62"/>
      <c r="M23" s="62">
        <v>0</v>
      </c>
      <c r="N23" s="62">
        <v>0</v>
      </c>
      <c r="O23" s="62">
        <v>0</v>
      </c>
    </row>
    <row r="24" spans="1:15" s="44" customFormat="1" ht="42" customHeight="1" x14ac:dyDescent="0.25">
      <c r="A24" s="317"/>
      <c r="B24" s="317"/>
      <c r="C24" s="317"/>
      <c r="D24" s="387"/>
      <c r="E24" s="387"/>
      <c r="F24" s="320"/>
      <c r="G24" s="341"/>
      <c r="H24" s="341"/>
      <c r="I24" s="341"/>
      <c r="J24" s="341"/>
      <c r="K24" s="80" t="s">
        <v>267</v>
      </c>
      <c r="L24" s="62"/>
      <c r="M24" s="62">
        <f>M25+M26+M27+M28+M29+M31</f>
        <v>22495.430670000005</v>
      </c>
      <c r="N24" s="62">
        <v>24352.68</v>
      </c>
      <c r="O24" s="62">
        <v>23004.69</v>
      </c>
    </row>
    <row r="25" spans="1:15" ht="44.25" customHeight="1" x14ac:dyDescent="0.25">
      <c r="A25" s="300" t="s">
        <v>58</v>
      </c>
      <c r="B25" s="300" t="s">
        <v>349</v>
      </c>
      <c r="C25" s="30" t="s">
        <v>211</v>
      </c>
      <c r="D25" s="30" t="s">
        <v>352</v>
      </c>
      <c r="E25" s="30" t="s">
        <v>152</v>
      </c>
      <c r="F25" s="302" t="s">
        <v>69</v>
      </c>
      <c r="G25" s="302">
        <v>300</v>
      </c>
      <c r="H25" s="300" t="s">
        <v>194</v>
      </c>
      <c r="I25" s="226">
        <v>300</v>
      </c>
      <c r="J25" s="300">
        <v>300</v>
      </c>
      <c r="K25" s="59" t="s">
        <v>267</v>
      </c>
      <c r="L25" s="131">
        <f>SUM(M25:O25)</f>
        <v>12534.932000000001</v>
      </c>
      <c r="M25" s="130">
        <v>12534.932000000001</v>
      </c>
      <c r="N25" s="68">
        <v>0</v>
      </c>
      <c r="O25" s="68">
        <v>0</v>
      </c>
    </row>
    <row r="26" spans="1:15" ht="44.25" customHeight="1" x14ac:dyDescent="0.25">
      <c r="A26" s="300" t="s">
        <v>58</v>
      </c>
      <c r="B26" s="300" t="s">
        <v>349</v>
      </c>
      <c r="C26" s="30" t="s">
        <v>210</v>
      </c>
      <c r="D26" s="30" t="s">
        <v>352</v>
      </c>
      <c r="E26" s="30" t="s">
        <v>152</v>
      </c>
      <c r="F26" s="302" t="s">
        <v>69</v>
      </c>
      <c r="G26" s="302">
        <v>145</v>
      </c>
      <c r="H26" s="300" t="s">
        <v>194</v>
      </c>
      <c r="I26" s="226">
        <v>145</v>
      </c>
      <c r="J26" s="300">
        <v>145</v>
      </c>
      <c r="K26" s="59" t="s">
        <v>267</v>
      </c>
      <c r="L26" s="131">
        <f>SUM(M26:O26)</f>
        <v>4868.7161599999999</v>
      </c>
      <c r="M26" s="130">
        <v>4868.7161599999999</v>
      </c>
      <c r="N26" s="68">
        <v>0</v>
      </c>
      <c r="O26" s="68">
        <v>0</v>
      </c>
    </row>
    <row r="27" spans="1:15" ht="44.25" customHeight="1" x14ac:dyDescent="0.25">
      <c r="A27" s="300" t="s">
        <v>58</v>
      </c>
      <c r="B27" s="300" t="s">
        <v>349</v>
      </c>
      <c r="C27" s="30" t="s">
        <v>170</v>
      </c>
      <c r="D27" s="30" t="s">
        <v>352</v>
      </c>
      <c r="E27" s="30" t="s">
        <v>152</v>
      </c>
      <c r="F27" s="302" t="s">
        <v>69</v>
      </c>
      <c r="G27" s="302">
        <v>72</v>
      </c>
      <c r="H27" s="300" t="s">
        <v>194</v>
      </c>
      <c r="I27" s="226">
        <v>72</v>
      </c>
      <c r="J27" s="300">
        <v>72</v>
      </c>
      <c r="K27" s="59" t="s">
        <v>267</v>
      </c>
      <c r="L27" s="131">
        <f>SUM(M27:O27)</f>
        <v>2752.1841599999998</v>
      </c>
      <c r="M27" s="130">
        <v>2752.1841599999998</v>
      </c>
      <c r="N27" s="68">
        <v>0</v>
      </c>
      <c r="O27" s="68">
        <v>0</v>
      </c>
    </row>
    <row r="28" spans="1:15" ht="44.25" customHeight="1" x14ac:dyDescent="0.25">
      <c r="A28" s="300" t="s">
        <v>58</v>
      </c>
      <c r="B28" s="300" t="s">
        <v>349</v>
      </c>
      <c r="C28" s="30" t="s">
        <v>212</v>
      </c>
      <c r="D28" s="30" t="s">
        <v>352</v>
      </c>
      <c r="E28" s="30" t="s">
        <v>152</v>
      </c>
      <c r="F28" s="302" t="s">
        <v>69</v>
      </c>
      <c r="G28" s="302">
        <v>48</v>
      </c>
      <c r="H28" s="300" t="s">
        <v>194</v>
      </c>
      <c r="I28" s="226">
        <v>48</v>
      </c>
      <c r="J28" s="300">
        <v>48</v>
      </c>
      <c r="K28" s="59" t="s">
        <v>267</v>
      </c>
      <c r="L28" s="131">
        <f>SUM(M28:O28)</f>
        <v>1617.2673600000001</v>
      </c>
      <c r="M28" s="130">
        <v>1617.2673600000001</v>
      </c>
      <c r="N28" s="68">
        <v>0</v>
      </c>
      <c r="O28" s="68">
        <v>0</v>
      </c>
    </row>
    <row r="29" spans="1:15" ht="44.25" customHeight="1" x14ac:dyDescent="0.25">
      <c r="A29" s="300" t="s">
        <v>58</v>
      </c>
      <c r="B29" s="300" t="s">
        <v>349</v>
      </c>
      <c r="C29" s="30" t="s">
        <v>249</v>
      </c>
      <c r="D29" s="30" t="s">
        <v>352</v>
      </c>
      <c r="E29" s="30" t="s">
        <v>152</v>
      </c>
      <c r="F29" s="302" t="s">
        <v>69</v>
      </c>
      <c r="G29" s="302">
        <v>51</v>
      </c>
      <c r="H29" s="300" t="s">
        <v>194</v>
      </c>
      <c r="I29" s="227">
        <v>51</v>
      </c>
      <c r="J29" s="227">
        <v>51</v>
      </c>
      <c r="K29" s="59" t="s">
        <v>267</v>
      </c>
      <c r="L29" s="131">
        <v>16.393979999999999</v>
      </c>
      <c r="M29" s="130">
        <v>708.97997999999995</v>
      </c>
      <c r="N29" s="68">
        <v>0</v>
      </c>
      <c r="O29" s="68">
        <v>0</v>
      </c>
    </row>
    <row r="30" spans="1:15" ht="29.25" customHeight="1" x14ac:dyDescent="0.25">
      <c r="A30" s="300" t="s">
        <v>58</v>
      </c>
      <c r="B30" s="300" t="s">
        <v>85</v>
      </c>
      <c r="C30" s="30" t="s">
        <v>210</v>
      </c>
      <c r="D30" s="281" t="s">
        <v>553</v>
      </c>
      <c r="E30" s="30" t="s">
        <v>152</v>
      </c>
      <c r="F30" s="302" t="s">
        <v>69</v>
      </c>
      <c r="G30" s="302">
        <v>15</v>
      </c>
      <c r="H30" s="300" t="s">
        <v>194</v>
      </c>
      <c r="I30" s="226">
        <v>15</v>
      </c>
      <c r="J30" s="227">
        <v>15</v>
      </c>
      <c r="K30" s="59" t="s">
        <v>267</v>
      </c>
      <c r="L30" s="131"/>
      <c r="M30" s="130">
        <v>0</v>
      </c>
      <c r="N30" s="68">
        <v>0</v>
      </c>
      <c r="O30" s="68">
        <v>0</v>
      </c>
    </row>
    <row r="31" spans="1:15" ht="17.25" customHeight="1" x14ac:dyDescent="0.25">
      <c r="A31" s="300" t="s">
        <v>58</v>
      </c>
      <c r="B31" s="300" t="s">
        <v>349</v>
      </c>
      <c r="C31" s="30" t="s">
        <v>233</v>
      </c>
      <c r="D31" s="30" t="s">
        <v>425</v>
      </c>
      <c r="E31" s="30" t="s">
        <v>205</v>
      </c>
      <c r="F31" s="302" t="s">
        <v>101</v>
      </c>
      <c r="G31" s="302">
        <v>0</v>
      </c>
      <c r="H31" s="300" t="s">
        <v>194</v>
      </c>
      <c r="I31" s="300" t="s">
        <v>85</v>
      </c>
      <c r="J31" s="300" t="s">
        <v>85</v>
      </c>
      <c r="K31" s="59" t="s">
        <v>267</v>
      </c>
      <c r="L31" s="131">
        <v>80.39</v>
      </c>
      <c r="M31" s="140">
        <v>13.351010000001111</v>
      </c>
      <c r="N31" s="68">
        <v>0</v>
      </c>
      <c r="O31" s="68">
        <v>0</v>
      </c>
    </row>
    <row r="32" spans="1:15" s="44" customFormat="1" ht="102.75" customHeight="1" x14ac:dyDescent="0.25">
      <c r="A32" s="316" t="s">
        <v>58</v>
      </c>
      <c r="B32" s="316" t="s">
        <v>346</v>
      </c>
      <c r="C32" s="316" t="s">
        <v>13</v>
      </c>
      <c r="D32" s="382" t="s">
        <v>344</v>
      </c>
      <c r="E32" s="168" t="s">
        <v>542</v>
      </c>
      <c r="F32" s="272" t="s">
        <v>69</v>
      </c>
      <c r="G32" s="285">
        <f>G35</f>
        <v>3317</v>
      </c>
      <c r="H32" s="279" t="s">
        <v>85</v>
      </c>
      <c r="I32" s="279" t="s">
        <v>85</v>
      </c>
      <c r="J32" s="279" t="s">
        <v>85</v>
      </c>
      <c r="K32" s="80" t="s">
        <v>265</v>
      </c>
      <c r="L32" s="62">
        <f>SUM(L39:L45)</f>
        <v>228920.90850000002</v>
      </c>
      <c r="M32" s="62">
        <f>M33+M34</f>
        <v>63449.055999999997</v>
      </c>
      <c r="N32" s="62">
        <f t="shared" ref="N32" si="4">N33+N34</f>
        <v>0</v>
      </c>
      <c r="O32" s="62">
        <f t="shared" ref="O32" si="5">O33+O34</f>
        <v>0</v>
      </c>
    </row>
    <row r="33" spans="1:15" s="44" customFormat="1" ht="48.75" customHeight="1" x14ac:dyDescent="0.25">
      <c r="A33" s="317"/>
      <c r="B33" s="317"/>
      <c r="C33" s="317"/>
      <c r="D33" s="383"/>
      <c r="E33" s="385" t="s">
        <v>543</v>
      </c>
      <c r="F33" s="319" t="s">
        <v>69</v>
      </c>
      <c r="G33" s="373">
        <f>G36</f>
        <v>1220</v>
      </c>
      <c r="H33" s="370" t="s">
        <v>85</v>
      </c>
      <c r="I33" s="370" t="s">
        <v>85</v>
      </c>
      <c r="J33" s="370" t="s">
        <v>85</v>
      </c>
      <c r="K33" s="80" t="s">
        <v>266</v>
      </c>
      <c r="L33" s="62"/>
      <c r="M33" s="62">
        <f>M35+M37</f>
        <v>63449.055999999997</v>
      </c>
      <c r="N33" s="62">
        <f t="shared" ref="N33:O33" si="6">N35</f>
        <v>0</v>
      </c>
      <c r="O33" s="62">
        <f t="shared" si="6"/>
        <v>0</v>
      </c>
    </row>
    <row r="34" spans="1:15" s="44" customFormat="1" ht="48.75" customHeight="1" x14ac:dyDescent="0.25">
      <c r="A34" s="318"/>
      <c r="B34" s="318"/>
      <c r="C34" s="318"/>
      <c r="D34" s="384"/>
      <c r="E34" s="385"/>
      <c r="F34" s="321"/>
      <c r="G34" s="373"/>
      <c r="H34" s="370"/>
      <c r="I34" s="370"/>
      <c r="J34" s="370"/>
      <c r="K34" s="80" t="s">
        <v>267</v>
      </c>
      <c r="L34" s="62"/>
      <c r="M34" s="62">
        <f>M36</f>
        <v>0</v>
      </c>
      <c r="N34" s="62">
        <f t="shared" ref="N34:O34" si="7">N36</f>
        <v>0</v>
      </c>
      <c r="O34" s="62">
        <f t="shared" si="7"/>
        <v>0</v>
      </c>
    </row>
    <row r="35" spans="1:15" ht="66.75" customHeight="1" x14ac:dyDescent="0.25">
      <c r="A35" s="368" t="s">
        <v>58</v>
      </c>
      <c r="B35" s="368" t="s">
        <v>346</v>
      </c>
      <c r="C35" s="398" t="s">
        <v>351</v>
      </c>
      <c r="D35" s="376" t="s">
        <v>493</v>
      </c>
      <c r="E35" s="30" t="s">
        <v>544</v>
      </c>
      <c r="F35" s="371" t="s">
        <v>69</v>
      </c>
      <c r="G35" s="228">
        <v>3317</v>
      </c>
      <c r="H35" s="368" t="s">
        <v>492</v>
      </c>
      <c r="I35" s="300" t="s">
        <v>85</v>
      </c>
      <c r="J35" s="300" t="s">
        <v>85</v>
      </c>
      <c r="K35" s="59" t="s">
        <v>266</v>
      </c>
      <c r="L35" s="131"/>
      <c r="M35" s="68">
        <v>61355.415999999997</v>
      </c>
      <c r="N35" s="68">
        <v>0</v>
      </c>
      <c r="O35" s="68">
        <v>0</v>
      </c>
    </row>
    <row r="36" spans="1:15" ht="78" customHeight="1" x14ac:dyDescent="0.25">
      <c r="A36" s="369"/>
      <c r="B36" s="369"/>
      <c r="C36" s="398"/>
      <c r="D36" s="377"/>
      <c r="E36" s="30" t="s">
        <v>545</v>
      </c>
      <c r="F36" s="372"/>
      <c r="G36" s="228">
        <v>1220</v>
      </c>
      <c r="H36" s="369"/>
      <c r="I36" s="300" t="s">
        <v>85</v>
      </c>
      <c r="J36" s="300" t="s">
        <v>85</v>
      </c>
      <c r="K36" s="59" t="s">
        <v>267</v>
      </c>
      <c r="L36" s="131"/>
      <c r="M36" s="140">
        <v>0</v>
      </c>
      <c r="N36" s="68">
        <v>0</v>
      </c>
      <c r="O36" s="68">
        <v>0</v>
      </c>
    </row>
    <row r="37" spans="1:15" s="27" customFormat="1" ht="15" customHeight="1" x14ac:dyDescent="0.2">
      <c r="A37" s="368" t="s">
        <v>58</v>
      </c>
      <c r="B37" s="368" t="s">
        <v>346</v>
      </c>
      <c r="C37" s="376" t="s">
        <v>424</v>
      </c>
      <c r="D37" s="376" t="s">
        <v>584</v>
      </c>
      <c r="E37" s="376" t="s">
        <v>585</v>
      </c>
      <c r="F37" s="371" t="s">
        <v>69</v>
      </c>
      <c r="G37" s="228" t="s">
        <v>85</v>
      </c>
      <c r="H37" s="368" t="s">
        <v>194</v>
      </c>
      <c r="I37" s="300" t="s">
        <v>85</v>
      </c>
      <c r="J37" s="300" t="s">
        <v>85</v>
      </c>
      <c r="K37" s="59" t="s">
        <v>266</v>
      </c>
      <c r="L37" s="131"/>
      <c r="M37" s="27">
        <v>2093.64</v>
      </c>
      <c r="N37" s="68">
        <v>0</v>
      </c>
      <c r="O37" s="68">
        <v>0</v>
      </c>
    </row>
    <row r="38" spans="1:15" s="27" customFormat="1" ht="15" customHeight="1" x14ac:dyDescent="0.2">
      <c r="A38" s="369"/>
      <c r="B38" s="369"/>
      <c r="C38" s="377"/>
      <c r="D38" s="377"/>
      <c r="E38" s="377"/>
      <c r="F38" s="372"/>
      <c r="G38" s="228" t="s">
        <v>85</v>
      </c>
      <c r="H38" s="369"/>
      <c r="I38" s="300" t="s">
        <v>85</v>
      </c>
      <c r="J38" s="300" t="s">
        <v>85</v>
      </c>
      <c r="K38" s="59" t="s">
        <v>267</v>
      </c>
      <c r="L38" s="131"/>
      <c r="M38" s="140">
        <v>0</v>
      </c>
      <c r="N38" s="68">
        <v>0</v>
      </c>
      <c r="O38" s="68">
        <v>0</v>
      </c>
    </row>
    <row r="39" spans="1:15" s="44" customFormat="1" ht="37.5" customHeight="1" x14ac:dyDescent="0.25">
      <c r="A39" s="316" t="s">
        <v>58</v>
      </c>
      <c r="B39" s="316" t="s">
        <v>495</v>
      </c>
      <c r="C39" s="316" t="s">
        <v>13</v>
      </c>
      <c r="D39" s="382" t="s">
        <v>494</v>
      </c>
      <c r="E39" s="386" t="s">
        <v>348</v>
      </c>
      <c r="F39" s="319" t="s">
        <v>69</v>
      </c>
      <c r="G39" s="343">
        <f>G42</f>
        <v>29668</v>
      </c>
      <c r="H39" s="316" t="s">
        <v>85</v>
      </c>
      <c r="I39" s="316" t="s">
        <v>253</v>
      </c>
      <c r="J39" s="316" t="s">
        <v>253</v>
      </c>
      <c r="K39" s="80" t="s">
        <v>265</v>
      </c>
      <c r="L39" s="62">
        <f>SUM(L44:L51)</f>
        <v>195867.21850000002</v>
      </c>
      <c r="M39" s="62">
        <f>M40+M41</f>
        <v>100285.01</v>
      </c>
      <c r="N39" s="62">
        <f t="shared" ref="N39:O39" si="8">N40+N41</f>
        <v>0</v>
      </c>
      <c r="O39" s="62">
        <f t="shared" si="8"/>
        <v>0</v>
      </c>
    </row>
    <row r="40" spans="1:15" s="44" customFormat="1" ht="37.5" customHeight="1" x14ac:dyDescent="0.25">
      <c r="A40" s="317"/>
      <c r="B40" s="317"/>
      <c r="C40" s="317"/>
      <c r="D40" s="383"/>
      <c r="E40" s="387"/>
      <c r="F40" s="320"/>
      <c r="G40" s="320"/>
      <c r="H40" s="317"/>
      <c r="I40" s="317"/>
      <c r="J40" s="317"/>
      <c r="K40" s="80" t="s">
        <v>266</v>
      </c>
      <c r="L40" s="62"/>
      <c r="M40" s="62">
        <f>M42</f>
        <v>50142.504999999997</v>
      </c>
      <c r="N40" s="62">
        <f t="shared" ref="N40:O40" si="9">N42</f>
        <v>0</v>
      </c>
      <c r="O40" s="62">
        <f t="shared" si="9"/>
        <v>0</v>
      </c>
    </row>
    <row r="41" spans="1:15" s="44" customFormat="1" ht="37.5" customHeight="1" x14ac:dyDescent="0.25">
      <c r="A41" s="318"/>
      <c r="B41" s="318"/>
      <c r="C41" s="318"/>
      <c r="D41" s="384"/>
      <c r="E41" s="388"/>
      <c r="F41" s="321"/>
      <c r="G41" s="321"/>
      <c r="H41" s="318"/>
      <c r="I41" s="318"/>
      <c r="J41" s="318"/>
      <c r="K41" s="80" t="s">
        <v>267</v>
      </c>
      <c r="L41" s="62"/>
      <c r="M41" s="62">
        <f>M43</f>
        <v>50142.504999999997</v>
      </c>
      <c r="N41" s="62">
        <f t="shared" ref="N41:O41" si="10">N43</f>
        <v>0</v>
      </c>
      <c r="O41" s="62">
        <f t="shared" si="10"/>
        <v>0</v>
      </c>
    </row>
    <row r="42" spans="1:15" ht="54.75" customHeight="1" x14ac:dyDescent="0.25">
      <c r="A42" s="368" t="s">
        <v>58</v>
      </c>
      <c r="B42" s="368" t="s">
        <v>495</v>
      </c>
      <c r="C42" s="398" t="s">
        <v>351</v>
      </c>
      <c r="D42" s="376" t="s">
        <v>528</v>
      </c>
      <c r="E42" s="376" t="s">
        <v>348</v>
      </c>
      <c r="F42" s="371" t="s">
        <v>69</v>
      </c>
      <c r="G42" s="399">
        <v>29668</v>
      </c>
      <c r="H42" s="368" t="s">
        <v>194</v>
      </c>
      <c r="I42" s="368" t="s">
        <v>253</v>
      </c>
      <c r="J42" s="368" t="s">
        <v>253</v>
      </c>
      <c r="K42" s="59" t="s">
        <v>266</v>
      </c>
      <c r="L42" s="131"/>
      <c r="M42" s="140">
        <v>50142.504999999997</v>
      </c>
      <c r="N42" s="68">
        <v>0</v>
      </c>
      <c r="O42" s="68">
        <v>0</v>
      </c>
    </row>
    <row r="43" spans="1:15" ht="54.75" customHeight="1" x14ac:dyDescent="0.25">
      <c r="A43" s="369"/>
      <c r="B43" s="369"/>
      <c r="C43" s="398"/>
      <c r="D43" s="377"/>
      <c r="E43" s="377"/>
      <c r="F43" s="372"/>
      <c r="G43" s="372"/>
      <c r="H43" s="369"/>
      <c r="I43" s="369"/>
      <c r="J43" s="369"/>
      <c r="K43" s="59" t="s">
        <v>267</v>
      </c>
      <c r="L43" s="131"/>
      <c r="M43" s="140">
        <v>50142.504999999997</v>
      </c>
      <c r="N43" s="68">
        <v>0</v>
      </c>
      <c r="O43" s="68">
        <v>0</v>
      </c>
    </row>
    <row r="44" spans="1:15" s="44" customFormat="1" ht="37.5" customHeight="1" x14ac:dyDescent="0.25">
      <c r="A44" s="316" t="s">
        <v>58</v>
      </c>
      <c r="B44" s="316" t="s">
        <v>13</v>
      </c>
      <c r="C44" s="316" t="s">
        <v>13</v>
      </c>
      <c r="D44" s="382" t="s">
        <v>364</v>
      </c>
      <c r="E44" s="169" t="s">
        <v>183</v>
      </c>
      <c r="F44" s="292" t="s">
        <v>101</v>
      </c>
      <c r="G44" s="292">
        <f>G52+G54+G56+G60</f>
        <v>4</v>
      </c>
      <c r="H44" s="316" t="s">
        <v>85</v>
      </c>
      <c r="I44" s="291" t="s">
        <v>253</v>
      </c>
      <c r="J44" s="291" t="s">
        <v>253</v>
      </c>
      <c r="K44" s="80" t="s">
        <v>265</v>
      </c>
      <c r="L44" s="62">
        <f>SUM(L50:L58)</f>
        <v>33053.69</v>
      </c>
      <c r="M44" s="62">
        <f>M47+M48+M50+M51+M52+M54+M56+M58+M60+M62+M49</f>
        <v>255315.60441000003</v>
      </c>
      <c r="N44" s="62">
        <f t="shared" ref="N44:O44" si="11">N47+N48+N50+N51+N52+N54+N56+N58+N60+N62</f>
        <v>219662.30000000002</v>
      </c>
      <c r="O44" s="62">
        <f t="shared" si="11"/>
        <v>425617.6</v>
      </c>
    </row>
    <row r="45" spans="1:15" s="44" customFormat="1" ht="37.5" customHeight="1" x14ac:dyDescent="0.25">
      <c r="A45" s="317"/>
      <c r="B45" s="317"/>
      <c r="C45" s="317"/>
      <c r="D45" s="383"/>
      <c r="E45" s="386" t="s">
        <v>186</v>
      </c>
      <c r="F45" s="319" t="s">
        <v>101</v>
      </c>
      <c r="G45" s="319">
        <f>G47+G49</f>
        <v>2</v>
      </c>
      <c r="H45" s="317"/>
      <c r="I45" s="316" t="s">
        <v>443</v>
      </c>
      <c r="J45" s="316" t="s">
        <v>259</v>
      </c>
      <c r="K45" s="80" t="s">
        <v>266</v>
      </c>
      <c r="L45" s="62"/>
      <c r="M45" s="62">
        <f>M47</f>
        <v>82494.299320000006</v>
      </c>
      <c r="N45" s="62">
        <f t="shared" ref="N45:O45" si="12">N47</f>
        <v>0</v>
      </c>
      <c r="O45" s="62">
        <f t="shared" si="12"/>
        <v>0</v>
      </c>
    </row>
    <row r="46" spans="1:15" s="44" customFormat="1" ht="37.5" customHeight="1" x14ac:dyDescent="0.25">
      <c r="A46" s="318"/>
      <c r="B46" s="318"/>
      <c r="C46" s="318"/>
      <c r="D46" s="384"/>
      <c r="E46" s="388"/>
      <c r="F46" s="321"/>
      <c r="G46" s="321"/>
      <c r="H46" s="318"/>
      <c r="I46" s="318"/>
      <c r="J46" s="318"/>
      <c r="K46" s="80" t="s">
        <v>267</v>
      </c>
      <c r="L46" s="62"/>
      <c r="M46" s="62">
        <f>M48+M50+M51+M52+M54+M56+M58+M60+M62+M49</f>
        <v>172821.30509000001</v>
      </c>
      <c r="N46" s="62">
        <f t="shared" ref="N46:O46" si="13">N48+N50+N51+N52+N54+N56+N58+N60+N62</f>
        <v>219662.30000000002</v>
      </c>
      <c r="O46" s="62">
        <f t="shared" si="13"/>
        <v>425617.6</v>
      </c>
    </row>
    <row r="47" spans="1:15" ht="17.25" customHeight="1" x14ac:dyDescent="0.25">
      <c r="A47" s="368" t="s">
        <v>58</v>
      </c>
      <c r="B47" s="368" t="s">
        <v>363</v>
      </c>
      <c r="C47" s="376" t="s">
        <v>169</v>
      </c>
      <c r="D47" s="393" t="s">
        <v>365</v>
      </c>
      <c r="E47" s="376" t="s">
        <v>186</v>
      </c>
      <c r="F47" s="371" t="s">
        <v>101</v>
      </c>
      <c r="G47" s="371">
        <v>1</v>
      </c>
      <c r="H47" s="368" t="s">
        <v>194</v>
      </c>
      <c r="I47" s="300" t="s">
        <v>85</v>
      </c>
      <c r="J47" s="300" t="s">
        <v>85</v>
      </c>
      <c r="K47" s="229" t="s">
        <v>266</v>
      </c>
      <c r="L47" s="189">
        <f>M47</f>
        <v>82494.299320000006</v>
      </c>
      <c r="M47" s="68">
        <v>82494.299320000006</v>
      </c>
      <c r="N47" s="68">
        <v>0</v>
      </c>
      <c r="O47" s="68">
        <v>0</v>
      </c>
    </row>
    <row r="48" spans="1:15" ht="15.75" customHeight="1" x14ac:dyDescent="0.25">
      <c r="A48" s="369"/>
      <c r="B48" s="369"/>
      <c r="C48" s="377"/>
      <c r="D48" s="394"/>
      <c r="E48" s="377"/>
      <c r="F48" s="372"/>
      <c r="G48" s="372"/>
      <c r="H48" s="369"/>
      <c r="I48" s="300" t="s">
        <v>85</v>
      </c>
      <c r="J48" s="300" t="s">
        <v>85</v>
      </c>
      <c r="K48" s="229" t="s">
        <v>267</v>
      </c>
      <c r="L48" s="189">
        <f>M48</f>
        <v>80059.229179999995</v>
      </c>
      <c r="M48" s="68">
        <v>80059.229179999995</v>
      </c>
      <c r="N48" s="68">
        <v>0</v>
      </c>
      <c r="O48" s="68">
        <v>0</v>
      </c>
    </row>
    <row r="49" spans="1:15" ht="25.9" customHeight="1" x14ac:dyDescent="0.25">
      <c r="A49" s="286" t="s">
        <v>58</v>
      </c>
      <c r="B49" s="286" t="s">
        <v>612</v>
      </c>
      <c r="C49" s="287" t="s">
        <v>613</v>
      </c>
      <c r="D49" s="215" t="s">
        <v>614</v>
      </c>
      <c r="E49" s="277" t="s">
        <v>186</v>
      </c>
      <c r="F49" s="283" t="s">
        <v>101</v>
      </c>
      <c r="G49" s="283">
        <v>1</v>
      </c>
      <c r="H49" s="275" t="s">
        <v>194</v>
      </c>
      <c r="I49" s="300" t="s">
        <v>85</v>
      </c>
      <c r="J49" s="300" t="s">
        <v>85</v>
      </c>
      <c r="K49" s="229" t="s">
        <v>267</v>
      </c>
      <c r="L49" s="189"/>
      <c r="M49" s="68">
        <v>3592.28</v>
      </c>
      <c r="N49" s="68">
        <v>0</v>
      </c>
      <c r="O49" s="68">
        <v>0</v>
      </c>
    </row>
    <row r="50" spans="1:15" ht="30" customHeight="1" x14ac:dyDescent="0.25">
      <c r="A50" s="274" t="s">
        <v>58</v>
      </c>
      <c r="B50" s="274" t="s">
        <v>366</v>
      </c>
      <c r="C50" s="276" t="s">
        <v>83</v>
      </c>
      <c r="D50" s="278" t="s">
        <v>195</v>
      </c>
      <c r="E50" s="30" t="s">
        <v>186</v>
      </c>
      <c r="F50" s="302" t="s">
        <v>101</v>
      </c>
      <c r="G50" s="302">
        <v>0</v>
      </c>
      <c r="H50" s="300" t="s">
        <v>85</v>
      </c>
      <c r="I50" s="300" t="s">
        <v>253</v>
      </c>
      <c r="J50" s="300" t="s">
        <v>256</v>
      </c>
      <c r="K50" s="229" t="s">
        <v>267</v>
      </c>
      <c r="L50" s="189">
        <v>260</v>
      </c>
      <c r="M50" s="68">
        <v>13044.421909999999</v>
      </c>
      <c r="N50" s="68">
        <v>74358.649999999994</v>
      </c>
      <c r="O50" s="68">
        <v>74358.66</v>
      </c>
    </row>
    <row r="51" spans="1:15" ht="30" customHeight="1" x14ac:dyDescent="0.25">
      <c r="A51" s="274"/>
      <c r="B51" s="274" t="s">
        <v>368</v>
      </c>
      <c r="C51" s="30" t="s">
        <v>83</v>
      </c>
      <c r="D51" s="87" t="s">
        <v>245</v>
      </c>
      <c r="E51" s="30" t="s">
        <v>186</v>
      </c>
      <c r="F51" s="302" t="s">
        <v>101</v>
      </c>
      <c r="G51" s="302">
        <v>0</v>
      </c>
      <c r="H51" s="300" t="s">
        <v>85</v>
      </c>
      <c r="I51" s="300" t="s">
        <v>253</v>
      </c>
      <c r="J51" s="300" t="s">
        <v>256</v>
      </c>
      <c r="K51" s="229" t="s">
        <v>267</v>
      </c>
      <c r="L51" s="189"/>
      <c r="M51" s="68">
        <v>10174.374</v>
      </c>
      <c r="N51" s="68">
        <v>72350.490000000005</v>
      </c>
      <c r="O51" s="68">
        <v>168817.82</v>
      </c>
    </row>
    <row r="52" spans="1:15" ht="15" customHeight="1" x14ac:dyDescent="0.25">
      <c r="A52" s="368" t="s">
        <v>58</v>
      </c>
      <c r="B52" s="368" t="s">
        <v>369</v>
      </c>
      <c r="C52" s="376" t="s">
        <v>83</v>
      </c>
      <c r="D52" s="393" t="s">
        <v>367</v>
      </c>
      <c r="E52" s="30" t="s">
        <v>185</v>
      </c>
      <c r="F52" s="302" t="s">
        <v>101</v>
      </c>
      <c r="G52" s="302">
        <v>1</v>
      </c>
      <c r="H52" s="300" t="s">
        <v>244</v>
      </c>
      <c r="I52" s="300" t="s">
        <v>85</v>
      </c>
      <c r="J52" s="300" t="s">
        <v>85</v>
      </c>
      <c r="K52" s="389" t="s">
        <v>267</v>
      </c>
      <c r="L52" s="189">
        <f>N52</f>
        <v>13518.95</v>
      </c>
      <c r="M52" s="391">
        <v>19803.71</v>
      </c>
      <c r="N52" s="391">
        <v>13518.95</v>
      </c>
      <c r="O52" s="391">
        <v>56617.39</v>
      </c>
    </row>
    <row r="53" spans="1:15" ht="16.5" customHeight="1" x14ac:dyDescent="0.25">
      <c r="A53" s="369"/>
      <c r="B53" s="369"/>
      <c r="C53" s="377"/>
      <c r="D53" s="394"/>
      <c r="E53" s="30" t="s">
        <v>186</v>
      </c>
      <c r="F53" s="302" t="s">
        <v>101</v>
      </c>
      <c r="G53" s="302">
        <v>0</v>
      </c>
      <c r="H53" s="300" t="s">
        <v>85</v>
      </c>
      <c r="I53" s="300" t="s">
        <v>253</v>
      </c>
      <c r="J53" s="300" t="s">
        <v>256</v>
      </c>
      <c r="K53" s="390"/>
      <c r="L53" s="189"/>
      <c r="M53" s="392"/>
      <c r="N53" s="392"/>
      <c r="O53" s="392"/>
    </row>
    <row r="54" spans="1:15" ht="20.25" customHeight="1" x14ac:dyDescent="0.25">
      <c r="A54" s="368" t="s">
        <v>58</v>
      </c>
      <c r="B54" s="368" t="s">
        <v>370</v>
      </c>
      <c r="C54" s="376" t="s">
        <v>83</v>
      </c>
      <c r="D54" s="393" t="s">
        <v>371</v>
      </c>
      <c r="E54" s="30" t="s">
        <v>185</v>
      </c>
      <c r="F54" s="302" t="s">
        <v>101</v>
      </c>
      <c r="G54" s="302">
        <v>1</v>
      </c>
      <c r="H54" s="300" t="s">
        <v>244</v>
      </c>
      <c r="I54" s="300" t="s">
        <v>85</v>
      </c>
      <c r="J54" s="300" t="s">
        <v>85</v>
      </c>
      <c r="K54" s="389" t="s">
        <v>267</v>
      </c>
      <c r="L54" s="189">
        <f>N54</f>
        <v>0</v>
      </c>
      <c r="M54" s="391">
        <v>17723.5</v>
      </c>
      <c r="N54" s="391">
        <v>0</v>
      </c>
      <c r="O54" s="391">
        <v>45101.11</v>
      </c>
    </row>
    <row r="55" spans="1:15" ht="18" customHeight="1" x14ac:dyDescent="0.25">
      <c r="A55" s="369"/>
      <c r="B55" s="369"/>
      <c r="C55" s="377"/>
      <c r="D55" s="394"/>
      <c r="E55" s="30" t="s">
        <v>186</v>
      </c>
      <c r="F55" s="302" t="s">
        <v>101</v>
      </c>
      <c r="G55" s="302">
        <v>0</v>
      </c>
      <c r="H55" s="300" t="s">
        <v>85</v>
      </c>
      <c r="I55" s="300" t="s">
        <v>253</v>
      </c>
      <c r="J55" s="300" t="s">
        <v>256</v>
      </c>
      <c r="K55" s="390"/>
      <c r="L55" s="189"/>
      <c r="M55" s="392"/>
      <c r="N55" s="392"/>
      <c r="O55" s="392"/>
    </row>
    <row r="56" spans="1:15" ht="21" customHeight="1" x14ac:dyDescent="0.25">
      <c r="A56" s="368" t="s">
        <v>58</v>
      </c>
      <c r="B56" s="368" t="s">
        <v>372</v>
      </c>
      <c r="C56" s="376" t="s">
        <v>83</v>
      </c>
      <c r="D56" s="393" t="s">
        <v>373</v>
      </c>
      <c r="E56" s="30" t="s">
        <v>185</v>
      </c>
      <c r="F56" s="302" t="s">
        <v>101</v>
      </c>
      <c r="G56" s="302">
        <v>1</v>
      </c>
      <c r="H56" s="300" t="s">
        <v>244</v>
      </c>
      <c r="I56" s="300" t="s">
        <v>85</v>
      </c>
      <c r="J56" s="300" t="s">
        <v>85</v>
      </c>
      <c r="K56" s="389" t="s">
        <v>267</v>
      </c>
      <c r="L56" s="189">
        <f>N56</f>
        <v>19274.740000000002</v>
      </c>
      <c r="M56" s="391">
        <v>28179.79</v>
      </c>
      <c r="N56" s="391">
        <v>19274.740000000002</v>
      </c>
      <c r="O56" s="391">
        <v>80722.62</v>
      </c>
    </row>
    <row r="57" spans="1:15" ht="21" customHeight="1" x14ac:dyDescent="0.25">
      <c r="A57" s="369"/>
      <c r="B57" s="369"/>
      <c r="C57" s="377"/>
      <c r="D57" s="394"/>
      <c r="E57" s="30" t="s">
        <v>186</v>
      </c>
      <c r="F57" s="302" t="s">
        <v>101</v>
      </c>
      <c r="G57" s="302">
        <v>0</v>
      </c>
      <c r="H57" s="300" t="s">
        <v>85</v>
      </c>
      <c r="I57" s="300" t="s">
        <v>253</v>
      </c>
      <c r="J57" s="300" t="s">
        <v>256</v>
      </c>
      <c r="K57" s="390"/>
      <c r="L57" s="189"/>
      <c r="M57" s="392"/>
      <c r="N57" s="392"/>
      <c r="O57" s="392"/>
    </row>
    <row r="58" spans="1:15" ht="15" customHeight="1" x14ac:dyDescent="0.25">
      <c r="A58" s="368" t="s">
        <v>58</v>
      </c>
      <c r="B58" s="368" t="s">
        <v>375</v>
      </c>
      <c r="C58" s="376" t="s">
        <v>83</v>
      </c>
      <c r="D58" s="393" t="s">
        <v>374</v>
      </c>
      <c r="E58" s="30" t="s">
        <v>185</v>
      </c>
      <c r="F58" s="302" t="s">
        <v>101</v>
      </c>
      <c r="G58" s="302">
        <v>0</v>
      </c>
      <c r="H58" s="300" t="s">
        <v>85</v>
      </c>
      <c r="I58" s="300" t="s">
        <v>85</v>
      </c>
      <c r="J58" s="300" t="s">
        <v>85</v>
      </c>
      <c r="K58" s="389" t="s">
        <v>267</v>
      </c>
      <c r="L58" s="189">
        <f>N58</f>
        <v>0</v>
      </c>
      <c r="M58" s="391">
        <v>0</v>
      </c>
      <c r="N58" s="391">
        <v>0</v>
      </c>
      <c r="O58" s="391">
        <v>0</v>
      </c>
    </row>
    <row r="59" spans="1:15" ht="12.75" customHeight="1" x14ac:dyDescent="0.25">
      <c r="A59" s="369"/>
      <c r="B59" s="369"/>
      <c r="C59" s="377"/>
      <c r="D59" s="394"/>
      <c r="E59" s="30" t="s">
        <v>186</v>
      </c>
      <c r="F59" s="302" t="s">
        <v>101</v>
      </c>
      <c r="G59" s="302">
        <v>0</v>
      </c>
      <c r="H59" s="300" t="s">
        <v>85</v>
      </c>
      <c r="I59" s="275" t="s">
        <v>253</v>
      </c>
      <c r="J59" s="275" t="s">
        <v>253</v>
      </c>
      <c r="K59" s="390"/>
      <c r="L59" s="189"/>
      <c r="M59" s="392"/>
      <c r="N59" s="392"/>
      <c r="O59" s="392"/>
    </row>
    <row r="60" spans="1:15" s="27" customFormat="1" ht="21" customHeight="1" x14ac:dyDescent="0.2">
      <c r="A60" s="368" t="s">
        <v>58</v>
      </c>
      <c r="B60" s="368" t="s">
        <v>444</v>
      </c>
      <c r="C60" s="376" t="s">
        <v>161</v>
      </c>
      <c r="D60" s="393" t="s">
        <v>148</v>
      </c>
      <c r="E60" s="30" t="s">
        <v>185</v>
      </c>
      <c r="F60" s="302" t="s">
        <v>101</v>
      </c>
      <c r="G60" s="302">
        <v>1</v>
      </c>
      <c r="H60" s="300" t="s">
        <v>492</v>
      </c>
      <c r="I60" s="275" t="s">
        <v>85</v>
      </c>
      <c r="J60" s="275" t="s">
        <v>85</v>
      </c>
      <c r="K60" s="389" t="s">
        <v>267</v>
      </c>
      <c r="L60" s="189">
        <v>0</v>
      </c>
      <c r="M60" s="391">
        <v>244</v>
      </c>
      <c r="N60" s="391">
        <v>18462.29</v>
      </c>
      <c r="O60" s="391">
        <v>0</v>
      </c>
    </row>
    <row r="61" spans="1:15" s="27" customFormat="1" ht="18.75" customHeight="1" x14ac:dyDescent="0.2">
      <c r="A61" s="369"/>
      <c r="B61" s="369"/>
      <c r="C61" s="377"/>
      <c r="D61" s="394"/>
      <c r="E61" s="30" t="s">
        <v>186</v>
      </c>
      <c r="F61" s="302" t="s">
        <v>101</v>
      </c>
      <c r="G61" s="302">
        <v>0</v>
      </c>
      <c r="H61" s="300" t="s">
        <v>85</v>
      </c>
      <c r="I61" s="300" t="s">
        <v>256</v>
      </c>
      <c r="J61" s="300" t="s">
        <v>85</v>
      </c>
      <c r="K61" s="390"/>
      <c r="L61" s="189"/>
      <c r="M61" s="392"/>
      <c r="N61" s="392"/>
      <c r="O61" s="392"/>
    </row>
    <row r="62" spans="1:15" s="27" customFormat="1" ht="41.25" customHeight="1" x14ac:dyDescent="0.2">
      <c r="A62" s="286" t="s">
        <v>58</v>
      </c>
      <c r="B62" s="286" t="s">
        <v>497</v>
      </c>
      <c r="C62" s="287" t="s">
        <v>162</v>
      </c>
      <c r="D62" s="215" t="s">
        <v>496</v>
      </c>
      <c r="E62" s="30" t="s">
        <v>186</v>
      </c>
      <c r="F62" s="302" t="s">
        <v>101</v>
      </c>
      <c r="G62" s="284">
        <v>0</v>
      </c>
      <c r="H62" s="274" t="s">
        <v>85</v>
      </c>
      <c r="I62" s="300" t="s">
        <v>256</v>
      </c>
      <c r="J62" s="300" t="s">
        <v>85</v>
      </c>
      <c r="K62" s="290" t="s">
        <v>267</v>
      </c>
      <c r="L62" s="189"/>
      <c r="M62" s="289">
        <v>0</v>
      </c>
      <c r="N62" s="289">
        <v>21697.18</v>
      </c>
      <c r="O62" s="289">
        <v>0</v>
      </c>
    </row>
    <row r="63" spans="1:15" s="27" customFormat="1" ht="39.75" customHeight="1" x14ac:dyDescent="0.25">
      <c r="A63" s="316" t="s">
        <v>58</v>
      </c>
      <c r="B63" s="316" t="s">
        <v>360</v>
      </c>
      <c r="C63" s="319" t="s">
        <v>13</v>
      </c>
      <c r="D63" s="386" t="s">
        <v>457</v>
      </c>
      <c r="E63" s="325" t="s">
        <v>554</v>
      </c>
      <c r="F63" s="319" t="s">
        <v>101</v>
      </c>
      <c r="G63" s="319">
        <v>4</v>
      </c>
      <c r="H63" s="316" t="s">
        <v>85</v>
      </c>
      <c r="I63" s="316" t="s">
        <v>253</v>
      </c>
      <c r="J63" s="316" t="s">
        <v>253</v>
      </c>
      <c r="K63" s="58" t="s">
        <v>265</v>
      </c>
      <c r="L63" s="58">
        <f>SUM(L66:L72)</f>
        <v>5398.2849999999999</v>
      </c>
      <c r="M63" s="58">
        <f>M64+M65</f>
        <v>9915.2114999999994</v>
      </c>
      <c r="N63" s="58">
        <v>0</v>
      </c>
      <c r="O63" s="58">
        <v>0</v>
      </c>
    </row>
    <row r="64" spans="1:15" s="27" customFormat="1" ht="39.75" customHeight="1" x14ac:dyDescent="0.25">
      <c r="A64" s="317"/>
      <c r="B64" s="317"/>
      <c r="C64" s="320"/>
      <c r="D64" s="387"/>
      <c r="E64" s="326"/>
      <c r="F64" s="320"/>
      <c r="G64" s="320"/>
      <c r="H64" s="317"/>
      <c r="I64" s="317"/>
      <c r="J64" s="317"/>
      <c r="K64" s="58" t="s">
        <v>266</v>
      </c>
      <c r="L64" s="58"/>
      <c r="M64" s="58">
        <f>M66+M68+M70+M72+M74</f>
        <v>7932.1689999999999</v>
      </c>
      <c r="N64" s="58">
        <f t="shared" ref="N64:O65" si="14">N66+N68+N70+N72</f>
        <v>0</v>
      </c>
      <c r="O64" s="58">
        <f t="shared" si="14"/>
        <v>0</v>
      </c>
    </row>
    <row r="65" spans="1:15" s="27" customFormat="1" ht="39.75" customHeight="1" x14ac:dyDescent="0.25">
      <c r="A65" s="318"/>
      <c r="B65" s="318"/>
      <c r="C65" s="321"/>
      <c r="D65" s="388"/>
      <c r="E65" s="327"/>
      <c r="F65" s="321"/>
      <c r="G65" s="321"/>
      <c r="H65" s="318"/>
      <c r="I65" s="318"/>
      <c r="J65" s="318"/>
      <c r="K65" s="58" t="s">
        <v>267</v>
      </c>
      <c r="L65" s="58"/>
      <c r="M65" s="58">
        <f>M67+M69+M71+M73+M75</f>
        <v>1983.0425</v>
      </c>
      <c r="N65" s="58">
        <v>300</v>
      </c>
      <c r="O65" s="58">
        <f t="shared" si="14"/>
        <v>0</v>
      </c>
    </row>
    <row r="66" spans="1:15" s="27" customFormat="1" ht="15.75" customHeight="1" x14ac:dyDescent="0.2">
      <c r="A66" s="368" t="s">
        <v>58</v>
      </c>
      <c r="B66" s="368" t="s">
        <v>360</v>
      </c>
      <c r="C66" s="376" t="s">
        <v>354</v>
      </c>
      <c r="D66" s="376" t="s">
        <v>357</v>
      </c>
      <c r="E66" s="376" t="s">
        <v>205</v>
      </c>
      <c r="F66" s="371" t="s">
        <v>101</v>
      </c>
      <c r="G66" s="371">
        <v>1</v>
      </c>
      <c r="H66" s="368" t="s">
        <v>194</v>
      </c>
      <c r="I66" s="368" t="s">
        <v>253</v>
      </c>
      <c r="J66" s="368" t="s">
        <v>253</v>
      </c>
      <c r="K66" s="59" t="s">
        <v>266</v>
      </c>
      <c r="L66" s="131">
        <v>1846.7159999999999</v>
      </c>
      <c r="M66" s="130">
        <v>138.91040000000001</v>
      </c>
      <c r="N66" s="68">
        <v>0</v>
      </c>
      <c r="O66" s="68">
        <v>0</v>
      </c>
    </row>
    <row r="67" spans="1:15" s="27" customFormat="1" ht="15.75" customHeight="1" x14ac:dyDescent="0.2">
      <c r="A67" s="369"/>
      <c r="B67" s="369"/>
      <c r="C67" s="377"/>
      <c r="D67" s="377"/>
      <c r="E67" s="377"/>
      <c r="F67" s="372"/>
      <c r="G67" s="372"/>
      <c r="H67" s="369"/>
      <c r="I67" s="369"/>
      <c r="J67" s="369"/>
      <c r="K67" s="59" t="s">
        <v>267</v>
      </c>
      <c r="L67" s="131"/>
      <c r="M67" s="130">
        <v>34.727600000000002</v>
      </c>
      <c r="N67" s="68">
        <v>0</v>
      </c>
      <c r="O67" s="68">
        <v>0</v>
      </c>
    </row>
    <row r="68" spans="1:15" s="27" customFormat="1" ht="15.75" customHeight="1" x14ac:dyDescent="0.2">
      <c r="A68" s="368" t="s">
        <v>58</v>
      </c>
      <c r="B68" s="368" t="s">
        <v>360</v>
      </c>
      <c r="C68" s="376" t="s">
        <v>355</v>
      </c>
      <c r="D68" s="376" t="s">
        <v>358</v>
      </c>
      <c r="E68" s="376" t="s">
        <v>205</v>
      </c>
      <c r="F68" s="371" t="s">
        <v>101</v>
      </c>
      <c r="G68" s="371">
        <v>1</v>
      </c>
      <c r="H68" s="368" t="s">
        <v>194</v>
      </c>
      <c r="I68" s="368" t="s">
        <v>253</v>
      </c>
      <c r="J68" s="368" t="s">
        <v>253</v>
      </c>
      <c r="K68" s="59" t="s">
        <v>266</v>
      </c>
      <c r="L68" s="131">
        <f>M68</f>
        <v>294.54539999999997</v>
      </c>
      <c r="M68" s="130">
        <v>294.54539999999997</v>
      </c>
      <c r="N68" s="68">
        <v>0</v>
      </c>
      <c r="O68" s="68">
        <v>0</v>
      </c>
    </row>
    <row r="69" spans="1:15" s="27" customFormat="1" ht="13.5" customHeight="1" x14ac:dyDescent="0.2">
      <c r="A69" s="395"/>
      <c r="B69" s="395"/>
      <c r="C69" s="396"/>
      <c r="D69" s="396"/>
      <c r="E69" s="396"/>
      <c r="F69" s="397"/>
      <c r="G69" s="397"/>
      <c r="H69" s="395"/>
      <c r="I69" s="395"/>
      <c r="J69" s="395"/>
      <c r="K69" s="59" t="s">
        <v>267</v>
      </c>
      <c r="L69" s="131"/>
      <c r="M69" s="130">
        <v>73.636600000000001</v>
      </c>
      <c r="N69" s="68">
        <v>0</v>
      </c>
      <c r="O69" s="68">
        <v>0</v>
      </c>
    </row>
    <row r="70" spans="1:15" s="27" customFormat="1" ht="16.5" customHeight="1" x14ac:dyDescent="0.2">
      <c r="A70" s="368" t="s">
        <v>58</v>
      </c>
      <c r="B70" s="368" t="s">
        <v>360</v>
      </c>
      <c r="C70" s="376" t="s">
        <v>209</v>
      </c>
      <c r="D70" s="376" t="s">
        <v>557</v>
      </c>
      <c r="E70" s="376" t="s">
        <v>205</v>
      </c>
      <c r="F70" s="371" t="s">
        <v>101</v>
      </c>
      <c r="G70" s="371">
        <v>1</v>
      </c>
      <c r="H70" s="368" t="s">
        <v>194</v>
      </c>
      <c r="I70" s="368" t="s">
        <v>253</v>
      </c>
      <c r="J70" s="368" t="s">
        <v>253</v>
      </c>
      <c r="K70" s="59" t="s">
        <v>266</v>
      </c>
      <c r="L70" s="131">
        <v>469.46600000000001</v>
      </c>
      <c r="M70" s="130">
        <v>3486.7856000000002</v>
      </c>
      <c r="N70" s="68">
        <v>0</v>
      </c>
      <c r="O70" s="68">
        <v>0</v>
      </c>
    </row>
    <row r="71" spans="1:15" s="27" customFormat="1" ht="16.5" customHeight="1" x14ac:dyDescent="0.2">
      <c r="A71" s="369"/>
      <c r="B71" s="369"/>
      <c r="C71" s="377"/>
      <c r="D71" s="377"/>
      <c r="E71" s="377"/>
      <c r="F71" s="372"/>
      <c r="G71" s="372"/>
      <c r="H71" s="369"/>
      <c r="I71" s="369"/>
      <c r="J71" s="369"/>
      <c r="K71" s="59" t="s">
        <v>267</v>
      </c>
      <c r="L71" s="131"/>
      <c r="M71" s="130">
        <v>871.69640000000004</v>
      </c>
      <c r="N71" s="68">
        <v>0</v>
      </c>
      <c r="O71" s="68">
        <v>0</v>
      </c>
    </row>
    <row r="72" spans="1:15" s="27" customFormat="1" ht="14.25" customHeight="1" x14ac:dyDescent="0.2">
      <c r="A72" s="368" t="s">
        <v>58</v>
      </c>
      <c r="B72" s="368" t="s">
        <v>360</v>
      </c>
      <c r="C72" s="376" t="s">
        <v>356</v>
      </c>
      <c r="D72" s="376" t="s">
        <v>240</v>
      </c>
      <c r="E72" s="376" t="s">
        <v>205</v>
      </c>
      <c r="F72" s="371" t="s">
        <v>101</v>
      </c>
      <c r="G72" s="371">
        <v>1</v>
      </c>
      <c r="H72" s="368" t="s">
        <v>194</v>
      </c>
      <c r="I72" s="368" t="s">
        <v>253</v>
      </c>
      <c r="J72" s="368" t="s">
        <v>253</v>
      </c>
      <c r="K72" s="59" t="s">
        <v>266</v>
      </c>
      <c r="L72" s="131">
        <f>M72</f>
        <v>2787.5576000000001</v>
      </c>
      <c r="M72" s="130">
        <v>2787.5576000000001</v>
      </c>
      <c r="N72" s="68">
        <v>0</v>
      </c>
      <c r="O72" s="68">
        <v>0</v>
      </c>
    </row>
    <row r="73" spans="1:15" s="27" customFormat="1" ht="13.5" customHeight="1" x14ac:dyDescent="0.2">
      <c r="A73" s="395"/>
      <c r="B73" s="395"/>
      <c r="C73" s="396"/>
      <c r="D73" s="396"/>
      <c r="E73" s="396"/>
      <c r="F73" s="397"/>
      <c r="G73" s="397"/>
      <c r="H73" s="395"/>
      <c r="I73" s="395"/>
      <c r="J73" s="395"/>
      <c r="K73" s="59" t="s">
        <v>267</v>
      </c>
      <c r="L73" s="131"/>
      <c r="M73" s="130">
        <v>696.88940000000002</v>
      </c>
      <c r="N73" s="68">
        <v>0</v>
      </c>
      <c r="O73" s="68">
        <v>0</v>
      </c>
    </row>
    <row r="74" spans="1:15" s="27" customFormat="1" ht="13.5" customHeight="1" x14ac:dyDescent="0.2">
      <c r="A74" s="368" t="s">
        <v>58</v>
      </c>
      <c r="B74" s="368" t="s">
        <v>360</v>
      </c>
      <c r="C74" s="376" t="s">
        <v>233</v>
      </c>
      <c r="D74" s="376" t="s">
        <v>584</v>
      </c>
      <c r="E74" s="376" t="s">
        <v>205</v>
      </c>
      <c r="F74" s="371" t="s">
        <v>101</v>
      </c>
      <c r="G74" s="371" t="s">
        <v>85</v>
      </c>
      <c r="H74" s="368" t="s">
        <v>85</v>
      </c>
      <c r="I74" s="368" t="s">
        <v>85</v>
      </c>
      <c r="J74" s="368" t="s">
        <v>85</v>
      </c>
      <c r="K74" s="59" t="s">
        <v>266</v>
      </c>
      <c r="L74" s="131"/>
      <c r="M74" s="130">
        <v>1224.3699999999999</v>
      </c>
      <c r="N74" s="68">
        <v>0</v>
      </c>
      <c r="O74" s="68">
        <v>0</v>
      </c>
    </row>
    <row r="75" spans="1:15" s="27" customFormat="1" ht="13.5" customHeight="1" x14ac:dyDescent="0.2">
      <c r="A75" s="369"/>
      <c r="B75" s="369"/>
      <c r="C75" s="377"/>
      <c r="D75" s="377"/>
      <c r="E75" s="377"/>
      <c r="F75" s="372"/>
      <c r="G75" s="372"/>
      <c r="H75" s="369"/>
      <c r="I75" s="369"/>
      <c r="J75" s="369"/>
      <c r="K75" s="59" t="s">
        <v>267</v>
      </c>
      <c r="L75" s="131"/>
      <c r="M75" s="130">
        <v>306.09249999999997</v>
      </c>
      <c r="N75" s="68">
        <v>0</v>
      </c>
      <c r="O75" s="68">
        <v>0</v>
      </c>
    </row>
    <row r="76" spans="1:15" s="27" customFormat="1" ht="42" customHeight="1" x14ac:dyDescent="0.25">
      <c r="A76" s="316" t="s">
        <v>58</v>
      </c>
      <c r="B76" s="316" t="s">
        <v>360</v>
      </c>
      <c r="C76" s="319" t="s">
        <v>13</v>
      </c>
      <c r="D76" s="386" t="s">
        <v>458</v>
      </c>
      <c r="E76" s="325" t="s">
        <v>451</v>
      </c>
      <c r="F76" s="319" t="s">
        <v>101</v>
      </c>
      <c r="G76" s="319">
        <v>86</v>
      </c>
      <c r="H76" s="316" t="s">
        <v>85</v>
      </c>
      <c r="I76" s="316" t="s">
        <v>253</v>
      </c>
      <c r="J76" s="316" t="s">
        <v>253</v>
      </c>
      <c r="K76" s="58" t="s">
        <v>265</v>
      </c>
      <c r="L76" s="58">
        <f>SUM(L80:L85)</f>
        <v>229023.95428999999</v>
      </c>
      <c r="M76" s="58">
        <f>M79+M80+M81+M82</f>
        <v>5288.6130599999997</v>
      </c>
      <c r="N76" s="58">
        <f t="shared" ref="N76:O76" si="15">N79+N80</f>
        <v>0</v>
      </c>
      <c r="O76" s="58">
        <f t="shared" si="15"/>
        <v>0</v>
      </c>
    </row>
    <row r="77" spans="1:15" s="27" customFormat="1" ht="38.25" customHeight="1" x14ac:dyDescent="0.25">
      <c r="A77" s="317"/>
      <c r="B77" s="317"/>
      <c r="C77" s="320"/>
      <c r="D77" s="387"/>
      <c r="E77" s="326"/>
      <c r="F77" s="320"/>
      <c r="G77" s="320"/>
      <c r="H77" s="317"/>
      <c r="I77" s="317"/>
      <c r="J77" s="317"/>
      <c r="K77" s="58" t="s">
        <v>266</v>
      </c>
      <c r="L77" s="58"/>
      <c r="M77" s="58">
        <f>M79+M81</f>
        <v>5283.3240000000005</v>
      </c>
      <c r="N77" s="58">
        <f t="shared" ref="N77:O77" si="16">N79</f>
        <v>0</v>
      </c>
      <c r="O77" s="58">
        <f t="shared" si="16"/>
        <v>0</v>
      </c>
    </row>
    <row r="78" spans="1:15" s="27" customFormat="1" ht="37.5" customHeight="1" x14ac:dyDescent="0.25">
      <c r="A78" s="318"/>
      <c r="B78" s="318"/>
      <c r="C78" s="321"/>
      <c r="D78" s="388"/>
      <c r="E78" s="327"/>
      <c r="F78" s="321"/>
      <c r="G78" s="321"/>
      <c r="H78" s="318"/>
      <c r="I78" s="318"/>
      <c r="J78" s="318"/>
      <c r="K78" s="58" t="s">
        <v>267</v>
      </c>
      <c r="L78" s="58"/>
      <c r="M78" s="58">
        <f>M80+M82</f>
        <v>5.2890600000000001</v>
      </c>
      <c r="N78" s="58">
        <f t="shared" ref="N78:O78" si="17">N80</f>
        <v>0</v>
      </c>
      <c r="O78" s="58">
        <f t="shared" si="17"/>
        <v>0</v>
      </c>
    </row>
    <row r="79" spans="1:15" s="27" customFormat="1" ht="13.5" customHeight="1" x14ac:dyDescent="0.2">
      <c r="A79" s="368" t="s">
        <v>58</v>
      </c>
      <c r="B79" s="368" t="s">
        <v>360</v>
      </c>
      <c r="C79" s="376" t="s">
        <v>233</v>
      </c>
      <c r="D79" s="398" t="s">
        <v>452</v>
      </c>
      <c r="E79" s="376" t="s">
        <v>205</v>
      </c>
      <c r="F79" s="371" t="s">
        <v>101</v>
      </c>
      <c r="G79" s="371">
        <v>86</v>
      </c>
      <c r="H79" s="368" t="s">
        <v>194</v>
      </c>
      <c r="I79" s="368" t="s">
        <v>253</v>
      </c>
      <c r="J79" s="368" t="s">
        <v>253</v>
      </c>
      <c r="K79" s="59" t="s">
        <v>266</v>
      </c>
      <c r="L79" s="59"/>
      <c r="M79" s="140">
        <v>3891.4780700000001</v>
      </c>
      <c r="N79" s="59">
        <v>0</v>
      </c>
      <c r="O79" s="59">
        <v>0</v>
      </c>
    </row>
    <row r="80" spans="1:15" s="27" customFormat="1" ht="14.25" customHeight="1" x14ac:dyDescent="0.2">
      <c r="A80" s="395"/>
      <c r="B80" s="395"/>
      <c r="C80" s="396"/>
      <c r="D80" s="398"/>
      <c r="E80" s="377"/>
      <c r="F80" s="372"/>
      <c r="G80" s="372"/>
      <c r="H80" s="369"/>
      <c r="I80" s="369"/>
      <c r="J80" s="369"/>
      <c r="K80" s="59" t="s">
        <v>267</v>
      </c>
      <c r="L80" s="59"/>
      <c r="M80" s="59">
        <v>3.8957099999999998</v>
      </c>
      <c r="N80" s="68">
        <v>0</v>
      </c>
      <c r="O80" s="68">
        <v>0</v>
      </c>
    </row>
    <row r="81" spans="1:15" s="27" customFormat="1" ht="14.25" customHeight="1" x14ac:dyDescent="0.2">
      <c r="A81" s="395"/>
      <c r="B81" s="395"/>
      <c r="C81" s="396"/>
      <c r="D81" s="376" t="s">
        <v>584</v>
      </c>
      <c r="E81" s="376" t="s">
        <v>205</v>
      </c>
      <c r="F81" s="371" t="s">
        <v>101</v>
      </c>
      <c r="G81" s="371" t="s">
        <v>85</v>
      </c>
      <c r="H81" s="368" t="s">
        <v>85</v>
      </c>
      <c r="I81" s="368" t="s">
        <v>85</v>
      </c>
      <c r="J81" s="368" t="s">
        <v>85</v>
      </c>
      <c r="K81" s="59" t="s">
        <v>266</v>
      </c>
      <c r="L81" s="59"/>
      <c r="M81" s="59">
        <v>1391.84593</v>
      </c>
      <c r="N81" s="68"/>
      <c r="O81" s="68"/>
    </row>
    <row r="82" spans="1:15" s="260" customFormat="1" ht="14.25" customHeight="1" x14ac:dyDescent="0.2">
      <c r="A82" s="369"/>
      <c r="B82" s="369"/>
      <c r="C82" s="377"/>
      <c r="D82" s="377"/>
      <c r="E82" s="377"/>
      <c r="F82" s="372"/>
      <c r="G82" s="372"/>
      <c r="H82" s="369"/>
      <c r="I82" s="369"/>
      <c r="J82" s="369"/>
      <c r="K82" s="59" t="s">
        <v>267</v>
      </c>
      <c r="L82" s="261"/>
      <c r="M82" s="59">
        <v>1.3933500000000001</v>
      </c>
      <c r="N82" s="261"/>
      <c r="O82" s="261"/>
    </row>
    <row r="83" spans="1:15" s="43" customFormat="1" ht="30.75" customHeight="1" x14ac:dyDescent="0.25">
      <c r="A83" s="316" t="s">
        <v>58</v>
      </c>
      <c r="B83" s="316" t="s">
        <v>360</v>
      </c>
      <c r="C83" s="316" t="s">
        <v>13</v>
      </c>
      <c r="D83" s="385" t="s">
        <v>459</v>
      </c>
      <c r="E83" s="325" t="s">
        <v>555</v>
      </c>
      <c r="F83" s="319" t="s">
        <v>101</v>
      </c>
      <c r="G83" s="319">
        <f>SUM(G86:G142)</f>
        <v>57</v>
      </c>
      <c r="H83" s="316" t="s">
        <v>85</v>
      </c>
      <c r="I83" s="316" t="s">
        <v>361</v>
      </c>
      <c r="J83" s="316" t="s">
        <v>361</v>
      </c>
      <c r="K83" s="80" t="s">
        <v>265</v>
      </c>
      <c r="L83" s="58">
        <f>M83+N83+O83</f>
        <v>229023.95428999999</v>
      </c>
      <c r="M83" s="58">
        <f>M84+M85</f>
        <v>69441.904289999991</v>
      </c>
      <c r="N83" s="58">
        <f>N84+N85</f>
        <v>89582.05</v>
      </c>
      <c r="O83" s="58">
        <f>O84+O85</f>
        <v>70000</v>
      </c>
    </row>
    <row r="84" spans="1:15" s="43" customFormat="1" ht="30.75" customHeight="1" x14ac:dyDescent="0.25">
      <c r="A84" s="317"/>
      <c r="B84" s="317"/>
      <c r="C84" s="317"/>
      <c r="D84" s="385"/>
      <c r="E84" s="326"/>
      <c r="F84" s="320"/>
      <c r="G84" s="320"/>
      <c r="H84" s="317"/>
      <c r="I84" s="317"/>
      <c r="J84" s="317"/>
      <c r="K84" s="80" t="s">
        <v>266</v>
      </c>
      <c r="L84" s="58"/>
      <c r="M84" s="58">
        <v>0</v>
      </c>
      <c r="N84" s="58">
        <v>0</v>
      </c>
      <c r="O84" s="58">
        <v>0</v>
      </c>
    </row>
    <row r="85" spans="1:15" s="43" customFormat="1" ht="30.75" customHeight="1" x14ac:dyDescent="0.25">
      <c r="A85" s="317"/>
      <c r="B85" s="317"/>
      <c r="C85" s="317"/>
      <c r="D85" s="386"/>
      <c r="E85" s="326"/>
      <c r="F85" s="320"/>
      <c r="G85" s="320"/>
      <c r="H85" s="317"/>
      <c r="I85" s="317"/>
      <c r="J85" s="317"/>
      <c r="K85" s="132" t="s">
        <v>267</v>
      </c>
      <c r="L85" s="133"/>
      <c r="M85" s="133">
        <f>SUM(M86:M143)</f>
        <v>69441.904289999991</v>
      </c>
      <c r="N85" s="133">
        <v>89582.05</v>
      </c>
      <c r="O85" s="133">
        <v>70000</v>
      </c>
    </row>
    <row r="86" spans="1:15" s="43" customFormat="1" ht="15.75" customHeight="1" x14ac:dyDescent="0.25">
      <c r="A86" s="143" t="s">
        <v>58</v>
      </c>
      <c r="B86" s="143" t="s">
        <v>360</v>
      </c>
      <c r="C86" s="135" t="s">
        <v>474</v>
      </c>
      <c r="D86" s="134" t="s">
        <v>675</v>
      </c>
      <c r="E86" s="135" t="s">
        <v>205</v>
      </c>
      <c r="F86" s="136" t="s">
        <v>101</v>
      </c>
      <c r="G86" s="136">
        <v>1</v>
      </c>
      <c r="H86" s="137" t="s">
        <v>194</v>
      </c>
      <c r="I86" s="137" t="s">
        <v>85</v>
      </c>
      <c r="J86" s="137" t="s">
        <v>85</v>
      </c>
      <c r="K86" s="138" t="s">
        <v>267</v>
      </c>
      <c r="L86" s="139"/>
      <c r="M86" s="130">
        <v>377</v>
      </c>
      <c r="N86" s="140">
        <v>0</v>
      </c>
      <c r="O86" s="140">
        <v>0</v>
      </c>
    </row>
    <row r="87" spans="1:15" s="43" customFormat="1" ht="26.25" customHeight="1" x14ac:dyDescent="0.25">
      <c r="A87" s="143" t="s">
        <v>58</v>
      </c>
      <c r="B87" s="143" t="s">
        <v>360</v>
      </c>
      <c r="C87" s="135" t="s">
        <v>150</v>
      </c>
      <c r="D87" s="141" t="s">
        <v>711</v>
      </c>
      <c r="E87" s="135"/>
      <c r="F87" s="136"/>
      <c r="G87" s="136">
        <v>1</v>
      </c>
      <c r="H87" s="137"/>
      <c r="I87" s="137"/>
      <c r="J87" s="137"/>
      <c r="K87" s="138"/>
      <c r="L87" s="139"/>
      <c r="M87" s="130">
        <v>152</v>
      </c>
      <c r="N87" s="140">
        <v>0</v>
      </c>
      <c r="O87" s="140">
        <v>0</v>
      </c>
    </row>
    <row r="88" spans="1:15" s="43" customFormat="1" ht="44.25" customHeight="1" x14ac:dyDescent="0.25">
      <c r="A88" s="143" t="s">
        <v>58</v>
      </c>
      <c r="B88" s="143" t="s">
        <v>360</v>
      </c>
      <c r="C88" s="135" t="s">
        <v>109</v>
      </c>
      <c r="D88" s="141" t="s">
        <v>739</v>
      </c>
      <c r="E88" s="135" t="s">
        <v>205</v>
      </c>
      <c r="F88" s="136" t="s">
        <v>101</v>
      </c>
      <c r="G88" s="136">
        <v>1</v>
      </c>
      <c r="H88" s="137" t="s">
        <v>194</v>
      </c>
      <c r="I88" s="137" t="s">
        <v>85</v>
      </c>
      <c r="J88" s="137" t="s">
        <v>85</v>
      </c>
      <c r="K88" s="138" t="s">
        <v>267</v>
      </c>
      <c r="L88" s="139"/>
      <c r="M88" s="56">
        <v>945.11</v>
      </c>
      <c r="N88" s="140">
        <v>0</v>
      </c>
      <c r="O88" s="140">
        <v>0</v>
      </c>
    </row>
    <row r="89" spans="1:15" s="27" customFormat="1" ht="65.25" customHeight="1" x14ac:dyDescent="0.2">
      <c r="A89" s="143" t="s">
        <v>58</v>
      </c>
      <c r="B89" s="143" t="s">
        <v>360</v>
      </c>
      <c r="C89" s="141" t="s">
        <v>106</v>
      </c>
      <c r="D89" s="141" t="s">
        <v>665</v>
      </c>
      <c r="E89" s="141" t="s">
        <v>205</v>
      </c>
      <c r="F89" s="142" t="s">
        <v>101</v>
      </c>
      <c r="G89" s="142">
        <v>1</v>
      </c>
      <c r="H89" s="143" t="s">
        <v>194</v>
      </c>
      <c r="I89" s="294" t="s">
        <v>85</v>
      </c>
      <c r="J89" s="294" t="s">
        <v>85</v>
      </c>
      <c r="K89" s="138" t="s">
        <v>267</v>
      </c>
      <c r="L89" s="144">
        <v>23663.705000000002</v>
      </c>
      <c r="M89" s="130">
        <v>4784.8</v>
      </c>
      <c r="N89" s="140">
        <v>0</v>
      </c>
      <c r="O89" s="140">
        <v>0</v>
      </c>
    </row>
    <row r="90" spans="1:15" s="27" customFormat="1" ht="18" customHeight="1" x14ac:dyDescent="0.2">
      <c r="A90" s="143" t="s">
        <v>58</v>
      </c>
      <c r="B90" s="143" t="s">
        <v>360</v>
      </c>
      <c r="C90" s="141" t="s">
        <v>151</v>
      </c>
      <c r="D90" s="134" t="s">
        <v>712</v>
      </c>
      <c r="E90" s="141" t="s">
        <v>205</v>
      </c>
      <c r="F90" s="142" t="s">
        <v>101</v>
      </c>
      <c r="G90" s="142">
        <v>1</v>
      </c>
      <c r="H90" s="143" t="s">
        <v>194</v>
      </c>
      <c r="I90" s="294" t="s">
        <v>85</v>
      </c>
      <c r="J90" s="294" t="s">
        <v>85</v>
      </c>
      <c r="K90" s="138" t="s">
        <v>267</v>
      </c>
      <c r="L90" s="144">
        <v>471</v>
      </c>
      <c r="M90" s="130">
        <v>570</v>
      </c>
      <c r="N90" s="140">
        <v>0</v>
      </c>
      <c r="O90" s="140">
        <v>0</v>
      </c>
    </row>
    <row r="91" spans="1:15" s="27" customFormat="1" ht="18" customHeight="1" x14ac:dyDescent="0.2">
      <c r="A91" s="143" t="s">
        <v>58</v>
      </c>
      <c r="B91" s="143" t="s">
        <v>360</v>
      </c>
      <c r="C91" s="135" t="s">
        <v>238</v>
      </c>
      <c r="D91" s="134" t="s">
        <v>632</v>
      </c>
      <c r="E91" s="141" t="s">
        <v>205</v>
      </c>
      <c r="F91" s="142" t="s">
        <v>101</v>
      </c>
      <c r="G91" s="142">
        <v>1</v>
      </c>
      <c r="H91" s="143" t="s">
        <v>194</v>
      </c>
      <c r="I91" s="294" t="s">
        <v>85</v>
      </c>
      <c r="J91" s="294" t="s">
        <v>85</v>
      </c>
      <c r="K91" s="138" t="s">
        <v>267</v>
      </c>
      <c r="L91" s="144"/>
      <c r="M91" s="130">
        <v>356.245</v>
      </c>
      <c r="N91" s="140"/>
      <c r="O91" s="140"/>
    </row>
    <row r="92" spans="1:15" s="27" customFormat="1" ht="28.5" customHeight="1" x14ac:dyDescent="0.2">
      <c r="A92" s="143" t="s">
        <v>58</v>
      </c>
      <c r="B92" s="143" t="s">
        <v>360</v>
      </c>
      <c r="C92" s="135" t="s">
        <v>475</v>
      </c>
      <c r="D92" s="141" t="s">
        <v>666</v>
      </c>
      <c r="E92" s="141" t="s">
        <v>205</v>
      </c>
      <c r="F92" s="142" t="s">
        <v>101</v>
      </c>
      <c r="G92" s="142">
        <v>1</v>
      </c>
      <c r="H92" s="143" t="s">
        <v>194</v>
      </c>
      <c r="I92" s="294" t="s">
        <v>85</v>
      </c>
      <c r="J92" s="294" t="s">
        <v>85</v>
      </c>
      <c r="K92" s="138" t="s">
        <v>267</v>
      </c>
      <c r="L92" s="144"/>
      <c r="M92" s="130">
        <v>275.791</v>
      </c>
      <c r="N92" s="140">
        <v>0</v>
      </c>
      <c r="O92" s="140">
        <v>0</v>
      </c>
    </row>
    <row r="93" spans="1:15" s="27" customFormat="1" ht="18.75" customHeight="1" x14ac:dyDescent="0.2">
      <c r="A93" s="143" t="s">
        <v>58</v>
      </c>
      <c r="B93" s="143" t="s">
        <v>360</v>
      </c>
      <c r="C93" s="173" t="s">
        <v>112</v>
      </c>
      <c r="D93" s="134" t="s">
        <v>476</v>
      </c>
      <c r="E93" s="141" t="s">
        <v>205</v>
      </c>
      <c r="F93" s="142" t="s">
        <v>101</v>
      </c>
      <c r="G93" s="142">
        <v>1</v>
      </c>
      <c r="H93" s="143" t="s">
        <v>194</v>
      </c>
      <c r="I93" s="294" t="s">
        <v>85</v>
      </c>
      <c r="J93" s="294" t="s">
        <v>85</v>
      </c>
      <c r="K93" s="138" t="s">
        <v>267</v>
      </c>
      <c r="L93" s="144"/>
      <c r="M93" s="130">
        <v>100</v>
      </c>
      <c r="N93" s="140">
        <v>0</v>
      </c>
      <c r="O93" s="140">
        <v>0</v>
      </c>
    </row>
    <row r="94" spans="1:15" s="27" customFormat="1" ht="18.75" customHeight="1" x14ac:dyDescent="0.2">
      <c r="A94" s="143" t="s">
        <v>58</v>
      </c>
      <c r="B94" s="143" t="s">
        <v>360</v>
      </c>
      <c r="C94" s="134" t="s">
        <v>646</v>
      </c>
      <c r="D94" s="134" t="s">
        <v>242</v>
      </c>
      <c r="E94" s="141" t="s">
        <v>205</v>
      </c>
      <c r="F94" s="142" t="s">
        <v>101</v>
      </c>
      <c r="G94" s="142">
        <v>1</v>
      </c>
      <c r="H94" s="143" t="s">
        <v>194</v>
      </c>
      <c r="I94" s="294" t="s">
        <v>85</v>
      </c>
      <c r="J94" s="294" t="s">
        <v>85</v>
      </c>
      <c r="K94" s="138" t="s">
        <v>267</v>
      </c>
      <c r="L94" s="144"/>
      <c r="M94" s="130">
        <v>120</v>
      </c>
      <c r="N94" s="140"/>
      <c r="O94" s="140"/>
    </row>
    <row r="95" spans="1:15" s="27" customFormat="1" ht="18.75" customHeight="1" x14ac:dyDescent="0.2">
      <c r="A95" s="143" t="s">
        <v>58</v>
      </c>
      <c r="B95" s="143" t="s">
        <v>360</v>
      </c>
      <c r="C95" s="135" t="s">
        <v>153</v>
      </c>
      <c r="D95" s="141" t="s">
        <v>697</v>
      </c>
      <c r="E95" s="141" t="s">
        <v>205</v>
      </c>
      <c r="F95" s="142" t="s">
        <v>101</v>
      </c>
      <c r="G95" s="142">
        <v>1</v>
      </c>
      <c r="H95" s="143" t="s">
        <v>194</v>
      </c>
      <c r="I95" s="294" t="s">
        <v>85</v>
      </c>
      <c r="J95" s="294" t="s">
        <v>85</v>
      </c>
      <c r="K95" s="138" t="s">
        <v>267</v>
      </c>
      <c r="L95" s="144">
        <v>1013.361</v>
      </c>
      <c r="M95" s="130">
        <v>1722.8579999999999</v>
      </c>
      <c r="N95" s="140">
        <v>0</v>
      </c>
      <c r="O95" s="140">
        <v>0</v>
      </c>
    </row>
    <row r="96" spans="1:15" s="27" customFormat="1" ht="68.25" customHeight="1" x14ac:dyDescent="0.2">
      <c r="A96" s="143" t="s">
        <v>58</v>
      </c>
      <c r="B96" s="143" t="s">
        <v>360</v>
      </c>
      <c r="C96" s="135" t="s">
        <v>154</v>
      </c>
      <c r="D96" s="141" t="s">
        <v>748</v>
      </c>
      <c r="E96" s="141" t="s">
        <v>205</v>
      </c>
      <c r="F96" s="142" t="s">
        <v>101</v>
      </c>
      <c r="G96" s="142">
        <v>1</v>
      </c>
      <c r="H96" s="143" t="s">
        <v>194</v>
      </c>
      <c r="I96" s="294" t="s">
        <v>85</v>
      </c>
      <c r="J96" s="294" t="s">
        <v>85</v>
      </c>
      <c r="K96" s="138" t="s">
        <v>267</v>
      </c>
      <c r="L96" s="144">
        <v>1096.96</v>
      </c>
      <c r="M96" s="130">
        <v>3553.826</v>
      </c>
      <c r="N96" s="140">
        <v>0</v>
      </c>
      <c r="O96" s="140">
        <v>0</v>
      </c>
    </row>
    <row r="97" spans="1:15" s="27" customFormat="1" ht="43.5" customHeight="1" x14ac:dyDescent="0.2">
      <c r="A97" s="143" t="s">
        <v>58</v>
      </c>
      <c r="B97" s="143" t="s">
        <v>360</v>
      </c>
      <c r="C97" s="296" t="s">
        <v>197</v>
      </c>
      <c r="D97" s="145" t="s">
        <v>749</v>
      </c>
      <c r="E97" s="141" t="s">
        <v>205</v>
      </c>
      <c r="F97" s="142" t="s">
        <v>101</v>
      </c>
      <c r="G97" s="142">
        <v>1</v>
      </c>
      <c r="H97" s="143" t="s">
        <v>194</v>
      </c>
      <c r="I97" s="294" t="s">
        <v>85</v>
      </c>
      <c r="J97" s="294" t="s">
        <v>85</v>
      </c>
      <c r="K97" s="138" t="s">
        <v>267</v>
      </c>
      <c r="L97" s="144"/>
      <c r="M97" s="130">
        <v>1061.5360000000001</v>
      </c>
      <c r="N97" s="140">
        <v>0</v>
      </c>
      <c r="O97" s="140">
        <v>0</v>
      </c>
    </row>
    <row r="98" spans="1:15" s="27" customFormat="1" ht="71.25" customHeight="1" x14ac:dyDescent="0.2">
      <c r="A98" s="143" t="s">
        <v>58</v>
      </c>
      <c r="B98" s="143" t="s">
        <v>360</v>
      </c>
      <c r="C98" s="135" t="s">
        <v>155</v>
      </c>
      <c r="D98" s="145" t="s">
        <v>667</v>
      </c>
      <c r="E98" s="141" t="s">
        <v>205</v>
      </c>
      <c r="F98" s="142" t="s">
        <v>101</v>
      </c>
      <c r="G98" s="142">
        <v>1</v>
      </c>
      <c r="H98" s="143" t="s">
        <v>194</v>
      </c>
      <c r="I98" s="294" t="s">
        <v>85</v>
      </c>
      <c r="J98" s="294" t="s">
        <v>85</v>
      </c>
      <c r="K98" s="138" t="s">
        <v>267</v>
      </c>
      <c r="L98" s="144"/>
      <c r="M98" s="130">
        <v>195</v>
      </c>
      <c r="N98" s="140">
        <v>0</v>
      </c>
      <c r="O98" s="140">
        <v>0</v>
      </c>
    </row>
    <row r="99" spans="1:15" s="27" customFormat="1" ht="41.25" customHeight="1" x14ac:dyDescent="0.2">
      <c r="A99" s="143" t="s">
        <v>58</v>
      </c>
      <c r="B99" s="143" t="s">
        <v>360</v>
      </c>
      <c r="C99" s="135" t="s">
        <v>569</v>
      </c>
      <c r="D99" s="145" t="s">
        <v>647</v>
      </c>
      <c r="E99" s="141" t="s">
        <v>205</v>
      </c>
      <c r="F99" s="142" t="s">
        <v>101</v>
      </c>
      <c r="G99" s="142">
        <v>1</v>
      </c>
      <c r="H99" s="143" t="s">
        <v>194</v>
      </c>
      <c r="I99" s="294" t="s">
        <v>85</v>
      </c>
      <c r="J99" s="294" t="s">
        <v>85</v>
      </c>
      <c r="K99" s="138" t="s">
        <v>267</v>
      </c>
      <c r="L99" s="144"/>
      <c r="M99" s="130">
        <v>484.92399999999998</v>
      </c>
      <c r="N99" s="140">
        <v>0</v>
      </c>
      <c r="O99" s="140">
        <v>0</v>
      </c>
    </row>
    <row r="100" spans="1:15" s="27" customFormat="1" ht="27" customHeight="1" x14ac:dyDescent="0.2">
      <c r="A100" s="143" t="s">
        <v>58</v>
      </c>
      <c r="B100" s="143" t="s">
        <v>360</v>
      </c>
      <c r="C100" s="135" t="s">
        <v>241</v>
      </c>
      <c r="D100" s="146" t="s">
        <v>750</v>
      </c>
      <c r="E100" s="141" t="s">
        <v>205</v>
      </c>
      <c r="F100" s="142" t="s">
        <v>101</v>
      </c>
      <c r="G100" s="142">
        <v>1</v>
      </c>
      <c r="H100" s="143" t="s">
        <v>194</v>
      </c>
      <c r="I100" s="294" t="s">
        <v>85</v>
      </c>
      <c r="J100" s="294" t="s">
        <v>85</v>
      </c>
      <c r="K100" s="138" t="s">
        <v>267</v>
      </c>
      <c r="L100" s="144">
        <f>M100</f>
        <v>1768.1980000000001</v>
      </c>
      <c r="M100" s="140">
        <v>1768.1980000000001</v>
      </c>
      <c r="N100" s="140">
        <v>0</v>
      </c>
      <c r="O100" s="140">
        <v>0</v>
      </c>
    </row>
    <row r="101" spans="1:15" s="27" customFormat="1" ht="16.5" customHeight="1" x14ac:dyDescent="0.2">
      <c r="A101" s="143" t="s">
        <v>58</v>
      </c>
      <c r="B101" s="143" t="s">
        <v>360</v>
      </c>
      <c r="C101" s="160" t="s">
        <v>477</v>
      </c>
      <c r="D101" s="146" t="s">
        <v>668</v>
      </c>
      <c r="E101" s="141" t="s">
        <v>205</v>
      </c>
      <c r="F101" s="142" t="s">
        <v>101</v>
      </c>
      <c r="G101" s="142">
        <v>1</v>
      </c>
      <c r="H101" s="143" t="s">
        <v>194</v>
      </c>
      <c r="I101" s="294" t="s">
        <v>85</v>
      </c>
      <c r="J101" s="294" t="s">
        <v>85</v>
      </c>
      <c r="K101" s="138" t="s">
        <v>267</v>
      </c>
      <c r="L101" s="144"/>
      <c r="M101" s="130">
        <v>215.79599999999999</v>
      </c>
      <c r="N101" s="140">
        <v>0</v>
      </c>
      <c r="O101" s="140">
        <v>0</v>
      </c>
    </row>
    <row r="102" spans="1:15" s="27" customFormat="1" ht="16.5" customHeight="1" x14ac:dyDescent="0.2">
      <c r="A102" s="143" t="s">
        <v>58</v>
      </c>
      <c r="B102" s="143" t="s">
        <v>360</v>
      </c>
      <c r="C102" s="201" t="s">
        <v>566</v>
      </c>
      <c r="D102" s="243" t="s">
        <v>567</v>
      </c>
      <c r="E102" s="30" t="s">
        <v>205</v>
      </c>
      <c r="F102" s="302" t="s">
        <v>101</v>
      </c>
      <c r="G102" s="302">
        <v>1</v>
      </c>
      <c r="H102" s="300" t="s">
        <v>194</v>
      </c>
      <c r="I102" s="274" t="s">
        <v>85</v>
      </c>
      <c r="J102" s="274" t="s">
        <v>85</v>
      </c>
      <c r="K102" s="229" t="s">
        <v>267</v>
      </c>
      <c r="L102" s="131"/>
      <c r="M102" s="59">
        <v>304.88799999999998</v>
      </c>
      <c r="N102" s="140">
        <v>0</v>
      </c>
      <c r="O102" s="140">
        <v>0</v>
      </c>
    </row>
    <row r="103" spans="1:15" s="27" customFormat="1" ht="16.5" customHeight="1" x14ac:dyDescent="0.2">
      <c r="A103" s="143" t="s">
        <v>58</v>
      </c>
      <c r="B103" s="143" t="s">
        <v>360</v>
      </c>
      <c r="C103" s="160" t="s">
        <v>119</v>
      </c>
      <c r="D103" s="146" t="s">
        <v>696</v>
      </c>
      <c r="E103" s="141" t="s">
        <v>205</v>
      </c>
      <c r="F103" s="142" t="s">
        <v>101</v>
      </c>
      <c r="G103" s="142">
        <v>1</v>
      </c>
      <c r="H103" s="143" t="s">
        <v>194</v>
      </c>
      <c r="I103" s="294" t="s">
        <v>85</v>
      </c>
      <c r="J103" s="294" t="s">
        <v>85</v>
      </c>
      <c r="K103" s="138" t="s">
        <v>267</v>
      </c>
      <c r="L103" s="144"/>
      <c r="M103" s="130">
        <v>869.8</v>
      </c>
      <c r="N103" s="140">
        <v>0</v>
      </c>
      <c r="O103" s="140">
        <v>0</v>
      </c>
    </row>
    <row r="104" spans="1:15" s="27" customFormat="1" ht="26.25" customHeight="1" x14ac:dyDescent="0.2">
      <c r="A104" s="143"/>
      <c r="B104" s="143" t="s">
        <v>360</v>
      </c>
      <c r="C104" s="160" t="s">
        <v>742</v>
      </c>
      <c r="D104" s="205" t="s">
        <v>743</v>
      </c>
      <c r="E104" s="141" t="s">
        <v>205</v>
      </c>
      <c r="F104" s="142" t="s">
        <v>101</v>
      </c>
      <c r="G104" s="142">
        <v>1</v>
      </c>
      <c r="H104" s="143" t="s">
        <v>194</v>
      </c>
      <c r="I104" s="294" t="s">
        <v>85</v>
      </c>
      <c r="J104" s="294" t="s">
        <v>85</v>
      </c>
      <c r="K104" s="138" t="s">
        <v>267</v>
      </c>
      <c r="L104" s="144"/>
      <c r="M104" s="130">
        <v>77</v>
      </c>
      <c r="N104" s="140"/>
      <c r="O104" s="140"/>
    </row>
    <row r="105" spans="1:15" s="27" customFormat="1" ht="16.5" customHeight="1" x14ac:dyDescent="0.2">
      <c r="A105" s="143" t="s">
        <v>58</v>
      </c>
      <c r="B105" s="143" t="s">
        <v>360</v>
      </c>
      <c r="C105" s="160" t="s">
        <v>633</v>
      </c>
      <c r="D105" s="146" t="s">
        <v>634</v>
      </c>
      <c r="E105" s="141" t="s">
        <v>205</v>
      </c>
      <c r="F105" s="142" t="s">
        <v>101</v>
      </c>
      <c r="G105" s="142">
        <v>1</v>
      </c>
      <c r="H105" s="143" t="s">
        <v>194</v>
      </c>
      <c r="I105" s="294" t="s">
        <v>85</v>
      </c>
      <c r="J105" s="294" t="s">
        <v>85</v>
      </c>
      <c r="K105" s="138" t="s">
        <v>267</v>
      </c>
      <c r="L105" s="144"/>
      <c r="M105" s="130">
        <v>19.485520000000001</v>
      </c>
      <c r="N105" s="140">
        <v>0</v>
      </c>
      <c r="O105" s="140">
        <v>0</v>
      </c>
    </row>
    <row r="106" spans="1:15" s="27" customFormat="1" ht="16.5" customHeight="1" x14ac:dyDescent="0.2">
      <c r="A106" s="143" t="s">
        <v>58</v>
      </c>
      <c r="B106" s="143" t="s">
        <v>360</v>
      </c>
      <c r="C106" s="160" t="s">
        <v>648</v>
      </c>
      <c r="D106" s="146" t="s">
        <v>242</v>
      </c>
      <c r="E106" s="141" t="s">
        <v>205</v>
      </c>
      <c r="F106" s="142" t="s">
        <v>101</v>
      </c>
      <c r="G106" s="142">
        <v>1</v>
      </c>
      <c r="H106" s="143" t="s">
        <v>194</v>
      </c>
      <c r="I106" s="294" t="s">
        <v>85</v>
      </c>
      <c r="J106" s="294" t="s">
        <v>85</v>
      </c>
      <c r="K106" s="138" t="s">
        <v>267</v>
      </c>
      <c r="L106" s="144"/>
      <c r="M106" s="130">
        <v>120</v>
      </c>
      <c r="N106" s="140">
        <v>0</v>
      </c>
      <c r="O106" s="140">
        <v>0</v>
      </c>
    </row>
    <row r="107" spans="1:15" s="27" customFormat="1" ht="16.5" customHeight="1" x14ac:dyDescent="0.2">
      <c r="A107" s="143" t="s">
        <v>58</v>
      </c>
      <c r="B107" s="143" t="s">
        <v>360</v>
      </c>
      <c r="C107" s="160" t="s">
        <v>649</v>
      </c>
      <c r="D107" s="146" t="s">
        <v>643</v>
      </c>
      <c r="E107" s="141" t="s">
        <v>205</v>
      </c>
      <c r="F107" s="142" t="s">
        <v>101</v>
      </c>
      <c r="G107" s="142">
        <v>1</v>
      </c>
      <c r="H107" s="143" t="s">
        <v>194</v>
      </c>
      <c r="I107" s="294" t="s">
        <v>85</v>
      </c>
      <c r="J107" s="294" t="s">
        <v>85</v>
      </c>
      <c r="K107" s="138" t="s">
        <v>267</v>
      </c>
      <c r="L107" s="144"/>
      <c r="M107" s="130">
        <v>224.11199999999999</v>
      </c>
      <c r="N107" s="140">
        <v>0</v>
      </c>
      <c r="O107" s="140">
        <v>0</v>
      </c>
    </row>
    <row r="108" spans="1:15" s="27" customFormat="1" ht="16.5" customHeight="1" x14ac:dyDescent="0.2">
      <c r="A108" s="143" t="s">
        <v>58</v>
      </c>
      <c r="B108" s="143" t="s">
        <v>360</v>
      </c>
      <c r="C108" s="160" t="s">
        <v>526</v>
      </c>
      <c r="D108" s="146" t="s">
        <v>242</v>
      </c>
      <c r="E108" s="141" t="s">
        <v>205</v>
      </c>
      <c r="F108" s="142" t="s">
        <v>101</v>
      </c>
      <c r="G108" s="142">
        <v>1</v>
      </c>
      <c r="H108" s="143" t="s">
        <v>194</v>
      </c>
      <c r="I108" s="294" t="s">
        <v>85</v>
      </c>
      <c r="J108" s="294" t="s">
        <v>85</v>
      </c>
      <c r="K108" s="138" t="s">
        <v>267</v>
      </c>
      <c r="L108" s="144"/>
      <c r="M108" s="130">
        <v>196</v>
      </c>
      <c r="N108" s="140">
        <v>0</v>
      </c>
      <c r="O108" s="140">
        <v>0</v>
      </c>
    </row>
    <row r="109" spans="1:15" s="27" customFormat="1" ht="42.75" customHeight="1" x14ac:dyDescent="0.2">
      <c r="A109" s="143" t="s">
        <v>58</v>
      </c>
      <c r="B109" s="143" t="s">
        <v>360</v>
      </c>
      <c r="C109" s="135" t="s">
        <v>650</v>
      </c>
      <c r="D109" s="205" t="s">
        <v>768</v>
      </c>
      <c r="E109" s="141" t="s">
        <v>205</v>
      </c>
      <c r="F109" s="142" t="s">
        <v>101</v>
      </c>
      <c r="G109" s="142">
        <v>1</v>
      </c>
      <c r="H109" s="143" t="s">
        <v>194</v>
      </c>
      <c r="I109" s="294" t="s">
        <v>85</v>
      </c>
      <c r="J109" s="294" t="s">
        <v>85</v>
      </c>
      <c r="K109" s="138" t="s">
        <v>267</v>
      </c>
      <c r="L109" s="144"/>
      <c r="M109" s="130">
        <v>270</v>
      </c>
      <c r="N109" s="140">
        <v>0</v>
      </c>
      <c r="O109" s="140">
        <v>0</v>
      </c>
    </row>
    <row r="110" spans="1:15" s="27" customFormat="1" ht="16.5" customHeight="1" x14ac:dyDescent="0.2">
      <c r="A110" s="143" t="s">
        <v>58</v>
      </c>
      <c r="B110" s="143" t="s">
        <v>360</v>
      </c>
      <c r="C110" s="135" t="s">
        <v>651</v>
      </c>
      <c r="D110" s="205" t="s">
        <v>242</v>
      </c>
      <c r="E110" s="141" t="s">
        <v>205</v>
      </c>
      <c r="F110" s="142" t="s">
        <v>101</v>
      </c>
      <c r="G110" s="142">
        <v>1</v>
      </c>
      <c r="H110" s="143" t="s">
        <v>194</v>
      </c>
      <c r="I110" s="294" t="s">
        <v>85</v>
      </c>
      <c r="J110" s="294" t="s">
        <v>85</v>
      </c>
      <c r="K110" s="138" t="s">
        <v>267</v>
      </c>
      <c r="L110" s="144"/>
      <c r="M110" s="130">
        <v>120</v>
      </c>
      <c r="N110" s="140">
        <v>0</v>
      </c>
      <c r="O110" s="140">
        <v>0</v>
      </c>
    </row>
    <row r="111" spans="1:15" s="27" customFormat="1" ht="79.5" customHeight="1" x14ac:dyDescent="0.2">
      <c r="A111" s="143" t="s">
        <v>58</v>
      </c>
      <c r="B111" s="143" t="s">
        <v>360</v>
      </c>
      <c r="C111" s="135" t="s">
        <v>108</v>
      </c>
      <c r="D111" s="141" t="s">
        <v>769</v>
      </c>
      <c r="E111" s="141" t="s">
        <v>205</v>
      </c>
      <c r="F111" s="142" t="s">
        <v>101</v>
      </c>
      <c r="G111" s="142">
        <v>1</v>
      </c>
      <c r="H111" s="143" t="s">
        <v>194</v>
      </c>
      <c r="I111" s="294" t="s">
        <v>85</v>
      </c>
      <c r="J111" s="294" t="s">
        <v>85</v>
      </c>
      <c r="K111" s="138" t="s">
        <v>267</v>
      </c>
      <c r="L111" s="144">
        <v>3687.6179999999999</v>
      </c>
      <c r="M111" s="140">
        <v>14659.74856</v>
      </c>
      <c r="N111" s="140">
        <v>0</v>
      </c>
      <c r="O111" s="140">
        <v>0</v>
      </c>
    </row>
    <row r="112" spans="1:15" s="27" customFormat="1" ht="18.75" customHeight="1" x14ac:dyDescent="0.2">
      <c r="A112" s="143" t="s">
        <v>58</v>
      </c>
      <c r="B112" s="143" t="s">
        <v>360</v>
      </c>
      <c r="C112" s="135" t="s">
        <v>209</v>
      </c>
      <c r="D112" s="141" t="s">
        <v>242</v>
      </c>
      <c r="E112" s="141" t="s">
        <v>205</v>
      </c>
      <c r="F112" s="142" t="s">
        <v>101</v>
      </c>
      <c r="G112" s="142">
        <v>1</v>
      </c>
      <c r="H112" s="143" t="s">
        <v>194</v>
      </c>
      <c r="I112" s="294" t="s">
        <v>85</v>
      </c>
      <c r="J112" s="294" t="s">
        <v>85</v>
      </c>
      <c r="K112" s="138" t="s">
        <v>267</v>
      </c>
      <c r="L112" s="144"/>
      <c r="M112" s="130">
        <v>98</v>
      </c>
      <c r="N112" s="140">
        <v>0</v>
      </c>
      <c r="O112" s="140">
        <v>0</v>
      </c>
    </row>
    <row r="113" spans="1:15" s="27" customFormat="1" ht="29.25" customHeight="1" x14ac:dyDescent="0.2">
      <c r="A113" s="143" t="s">
        <v>58</v>
      </c>
      <c r="B113" s="143" t="s">
        <v>360</v>
      </c>
      <c r="C113" s="135" t="s">
        <v>608</v>
      </c>
      <c r="D113" s="141" t="s">
        <v>669</v>
      </c>
      <c r="E113" s="141" t="s">
        <v>205</v>
      </c>
      <c r="F113" s="142" t="s">
        <v>101</v>
      </c>
      <c r="G113" s="142">
        <v>1</v>
      </c>
      <c r="H113" s="143" t="s">
        <v>194</v>
      </c>
      <c r="I113" s="294" t="s">
        <v>85</v>
      </c>
      <c r="J113" s="294" t="s">
        <v>85</v>
      </c>
      <c r="K113" s="138" t="s">
        <v>267</v>
      </c>
      <c r="L113" s="144"/>
      <c r="M113" s="130">
        <v>481.91699999999997</v>
      </c>
      <c r="N113" s="140">
        <v>0</v>
      </c>
      <c r="O113" s="140">
        <v>0</v>
      </c>
    </row>
    <row r="114" spans="1:15" s="27" customFormat="1" ht="26.25" customHeight="1" x14ac:dyDescent="0.2">
      <c r="A114" s="143" t="s">
        <v>58</v>
      </c>
      <c r="B114" s="143" t="s">
        <v>360</v>
      </c>
      <c r="C114" s="135" t="s">
        <v>645</v>
      </c>
      <c r="D114" s="141" t="s">
        <v>740</v>
      </c>
      <c r="E114" s="141" t="s">
        <v>205</v>
      </c>
      <c r="F114" s="142" t="s">
        <v>101</v>
      </c>
      <c r="G114" s="142">
        <v>1</v>
      </c>
      <c r="H114" s="143" t="s">
        <v>194</v>
      </c>
      <c r="I114" s="294" t="s">
        <v>85</v>
      </c>
      <c r="J114" s="294" t="s">
        <v>85</v>
      </c>
      <c r="K114" s="138" t="s">
        <v>267</v>
      </c>
      <c r="L114" s="144"/>
      <c r="M114" s="130">
        <v>209.26674</v>
      </c>
      <c r="N114" s="140">
        <v>0</v>
      </c>
      <c r="O114" s="140">
        <v>0</v>
      </c>
    </row>
    <row r="115" spans="1:15" s="27" customFormat="1" ht="31.5" customHeight="1" x14ac:dyDescent="0.2">
      <c r="A115" s="143" t="s">
        <v>58</v>
      </c>
      <c r="B115" s="143" t="s">
        <v>360</v>
      </c>
      <c r="C115" s="135" t="s">
        <v>163</v>
      </c>
      <c r="D115" s="141" t="s">
        <v>751</v>
      </c>
      <c r="E115" s="141" t="s">
        <v>205</v>
      </c>
      <c r="F115" s="142" t="s">
        <v>101</v>
      </c>
      <c r="G115" s="142">
        <v>1</v>
      </c>
      <c r="H115" s="143" t="s">
        <v>194</v>
      </c>
      <c r="I115" s="294" t="s">
        <v>85</v>
      </c>
      <c r="J115" s="294" t="s">
        <v>85</v>
      </c>
      <c r="K115" s="138" t="s">
        <v>267</v>
      </c>
      <c r="L115" s="144">
        <f>M115</f>
        <v>319.97500000000002</v>
      </c>
      <c r="M115" s="130">
        <v>319.97500000000002</v>
      </c>
      <c r="N115" s="140">
        <v>0</v>
      </c>
      <c r="O115" s="140">
        <v>0</v>
      </c>
    </row>
    <row r="116" spans="1:15" s="27" customFormat="1" ht="84.75" customHeight="1" x14ac:dyDescent="0.2">
      <c r="A116" s="143" t="s">
        <v>58</v>
      </c>
      <c r="B116" s="143" t="s">
        <v>360</v>
      </c>
      <c r="C116" s="135" t="s">
        <v>164</v>
      </c>
      <c r="D116" s="141" t="s">
        <v>752</v>
      </c>
      <c r="E116" s="141" t="s">
        <v>205</v>
      </c>
      <c r="F116" s="142" t="s">
        <v>101</v>
      </c>
      <c r="G116" s="142">
        <v>1</v>
      </c>
      <c r="H116" s="143" t="s">
        <v>194</v>
      </c>
      <c r="I116" s="294" t="s">
        <v>85</v>
      </c>
      <c r="J116" s="294" t="s">
        <v>85</v>
      </c>
      <c r="K116" s="138" t="s">
        <v>267</v>
      </c>
      <c r="L116" s="144">
        <v>3816.076</v>
      </c>
      <c r="M116" s="130">
        <v>2634.029</v>
      </c>
      <c r="N116" s="140">
        <v>0</v>
      </c>
      <c r="O116" s="140">
        <v>0</v>
      </c>
    </row>
    <row r="117" spans="1:15" s="27" customFormat="1" ht="18.75" customHeight="1" x14ac:dyDescent="0.2">
      <c r="A117" s="143" t="s">
        <v>58</v>
      </c>
      <c r="B117" s="143" t="s">
        <v>360</v>
      </c>
      <c r="C117" s="296" t="s">
        <v>658</v>
      </c>
      <c r="D117" s="141" t="s">
        <v>664</v>
      </c>
      <c r="E117" s="141" t="s">
        <v>205</v>
      </c>
      <c r="F117" s="142" t="s">
        <v>101</v>
      </c>
      <c r="G117" s="142">
        <v>1</v>
      </c>
      <c r="H117" s="143" t="s">
        <v>194</v>
      </c>
      <c r="I117" s="294" t="s">
        <v>85</v>
      </c>
      <c r="J117" s="294" t="s">
        <v>85</v>
      </c>
      <c r="K117" s="138" t="s">
        <v>267</v>
      </c>
      <c r="L117" s="147"/>
      <c r="M117" s="148">
        <v>66.031000000000006</v>
      </c>
      <c r="N117" s="140"/>
      <c r="O117" s="140"/>
    </row>
    <row r="118" spans="1:15" s="27" customFormat="1" ht="28.5" customHeight="1" x14ac:dyDescent="0.2">
      <c r="A118" s="143" t="s">
        <v>58</v>
      </c>
      <c r="B118" s="143" t="s">
        <v>360</v>
      </c>
      <c r="C118" s="296" t="s">
        <v>159</v>
      </c>
      <c r="D118" s="134" t="s">
        <v>512</v>
      </c>
      <c r="E118" s="141" t="s">
        <v>205</v>
      </c>
      <c r="F118" s="142" t="s">
        <v>101</v>
      </c>
      <c r="G118" s="142">
        <v>1</v>
      </c>
      <c r="H118" s="143" t="s">
        <v>194</v>
      </c>
      <c r="I118" s="294" t="s">
        <v>85</v>
      </c>
      <c r="J118" s="294" t="s">
        <v>85</v>
      </c>
      <c r="K118" s="138" t="s">
        <v>267</v>
      </c>
      <c r="L118" s="147"/>
      <c r="M118" s="148">
        <v>160</v>
      </c>
      <c r="N118" s="140">
        <v>0</v>
      </c>
      <c r="O118" s="140">
        <v>0</v>
      </c>
    </row>
    <row r="119" spans="1:15" s="27" customFormat="1" ht="95.25" customHeight="1" x14ac:dyDescent="0.2">
      <c r="A119" s="143" t="s">
        <v>58</v>
      </c>
      <c r="B119" s="143" t="s">
        <v>360</v>
      </c>
      <c r="C119" s="296" t="s">
        <v>127</v>
      </c>
      <c r="D119" s="141" t="s">
        <v>753</v>
      </c>
      <c r="E119" s="141" t="s">
        <v>205</v>
      </c>
      <c r="F119" s="142" t="s">
        <v>101</v>
      </c>
      <c r="G119" s="142">
        <v>1</v>
      </c>
      <c r="H119" s="143" t="s">
        <v>194</v>
      </c>
      <c r="I119" s="294" t="s">
        <v>85</v>
      </c>
      <c r="J119" s="294" t="s">
        <v>85</v>
      </c>
      <c r="K119" s="138" t="s">
        <v>267</v>
      </c>
      <c r="L119" s="147"/>
      <c r="M119" s="149">
        <v>4731.5060000000003</v>
      </c>
      <c r="N119" s="140">
        <v>0</v>
      </c>
      <c r="O119" s="140">
        <v>0</v>
      </c>
    </row>
    <row r="120" spans="1:15" s="27" customFormat="1" ht="17.25" customHeight="1" x14ac:dyDescent="0.2">
      <c r="A120" s="143" t="s">
        <v>58</v>
      </c>
      <c r="B120" s="143" t="s">
        <v>360</v>
      </c>
      <c r="C120" s="296" t="s">
        <v>652</v>
      </c>
      <c r="D120" s="141" t="s">
        <v>242</v>
      </c>
      <c r="E120" s="141" t="s">
        <v>205</v>
      </c>
      <c r="F120" s="142" t="s">
        <v>101</v>
      </c>
      <c r="G120" s="142">
        <v>1</v>
      </c>
      <c r="H120" s="143" t="s">
        <v>194</v>
      </c>
      <c r="I120" s="294" t="s">
        <v>85</v>
      </c>
      <c r="J120" s="294" t="s">
        <v>85</v>
      </c>
      <c r="K120" s="138" t="s">
        <v>267</v>
      </c>
      <c r="L120" s="147"/>
      <c r="M120" s="148">
        <v>120</v>
      </c>
      <c r="N120" s="140">
        <v>0</v>
      </c>
      <c r="O120" s="140">
        <v>0</v>
      </c>
    </row>
    <row r="121" spans="1:15" s="27" customFormat="1" ht="17.25" customHeight="1" x14ac:dyDescent="0.2">
      <c r="A121" s="143" t="s">
        <v>58</v>
      </c>
      <c r="B121" s="143" t="s">
        <v>360</v>
      </c>
      <c r="C121" s="296" t="s">
        <v>128</v>
      </c>
      <c r="D121" s="135" t="s">
        <v>640</v>
      </c>
      <c r="E121" s="141" t="s">
        <v>205</v>
      </c>
      <c r="F121" s="142" t="s">
        <v>101</v>
      </c>
      <c r="G121" s="142">
        <v>1</v>
      </c>
      <c r="H121" s="143" t="s">
        <v>194</v>
      </c>
      <c r="I121" s="294" t="s">
        <v>85</v>
      </c>
      <c r="J121" s="294" t="s">
        <v>85</v>
      </c>
      <c r="K121" s="138" t="s">
        <v>267</v>
      </c>
      <c r="L121" s="147">
        <v>463</v>
      </c>
      <c r="M121" s="149">
        <v>5100.7477200000003</v>
      </c>
      <c r="N121" s="140">
        <v>0</v>
      </c>
      <c r="O121" s="140">
        <v>0</v>
      </c>
    </row>
    <row r="122" spans="1:15" s="27" customFormat="1" ht="16.5" customHeight="1" x14ac:dyDescent="0.2">
      <c r="A122" s="143" t="s">
        <v>58</v>
      </c>
      <c r="B122" s="143" t="s">
        <v>360</v>
      </c>
      <c r="C122" s="296" t="s">
        <v>165</v>
      </c>
      <c r="D122" s="186" t="s">
        <v>698</v>
      </c>
      <c r="E122" s="141" t="s">
        <v>205</v>
      </c>
      <c r="F122" s="142" t="s">
        <v>101</v>
      </c>
      <c r="G122" s="142">
        <v>1</v>
      </c>
      <c r="H122" s="143" t="s">
        <v>194</v>
      </c>
      <c r="I122" s="294" t="s">
        <v>85</v>
      </c>
      <c r="J122" s="294" t="s">
        <v>85</v>
      </c>
      <c r="K122" s="138" t="s">
        <v>267</v>
      </c>
      <c r="L122" s="147"/>
      <c r="M122" s="149">
        <v>54.676000000000002</v>
      </c>
      <c r="N122" s="140">
        <v>0</v>
      </c>
      <c r="O122" s="140">
        <v>0</v>
      </c>
    </row>
    <row r="123" spans="1:15" s="27" customFormat="1" ht="42.75" customHeight="1" x14ac:dyDescent="0.2">
      <c r="A123" s="143" t="s">
        <v>58</v>
      </c>
      <c r="B123" s="143" t="s">
        <v>360</v>
      </c>
      <c r="C123" s="296" t="s">
        <v>653</v>
      </c>
      <c r="D123" s="186" t="s">
        <v>770</v>
      </c>
      <c r="E123" s="141" t="s">
        <v>205</v>
      </c>
      <c r="F123" s="142" t="s">
        <v>101</v>
      </c>
      <c r="G123" s="142">
        <v>1</v>
      </c>
      <c r="H123" s="143" t="s">
        <v>194</v>
      </c>
      <c r="I123" s="294" t="s">
        <v>85</v>
      </c>
      <c r="J123" s="294" t="s">
        <v>85</v>
      </c>
      <c r="K123" s="138" t="s">
        <v>267</v>
      </c>
      <c r="L123" s="147"/>
      <c r="M123" s="149">
        <v>160</v>
      </c>
      <c r="N123" s="140">
        <v>0</v>
      </c>
      <c r="O123" s="140">
        <v>0</v>
      </c>
    </row>
    <row r="124" spans="1:15" s="27" customFormat="1" ht="16.5" customHeight="1" x14ac:dyDescent="0.2">
      <c r="A124" s="143" t="s">
        <v>58</v>
      </c>
      <c r="B124" s="143" t="s">
        <v>360</v>
      </c>
      <c r="C124" s="296" t="s">
        <v>659</v>
      </c>
      <c r="D124" s="186" t="s">
        <v>242</v>
      </c>
      <c r="E124" s="141" t="s">
        <v>205</v>
      </c>
      <c r="F124" s="142" t="s">
        <v>101</v>
      </c>
      <c r="G124" s="142">
        <v>1</v>
      </c>
      <c r="H124" s="143" t="s">
        <v>194</v>
      </c>
      <c r="I124" s="294" t="s">
        <v>85</v>
      </c>
      <c r="J124" s="294" t="s">
        <v>85</v>
      </c>
      <c r="K124" s="138" t="s">
        <v>267</v>
      </c>
      <c r="L124" s="147"/>
      <c r="M124" s="149">
        <v>240</v>
      </c>
      <c r="N124" s="140">
        <v>0</v>
      </c>
      <c r="O124" s="140">
        <v>0</v>
      </c>
    </row>
    <row r="125" spans="1:15" s="27" customFormat="1" ht="27.75" customHeight="1" x14ac:dyDescent="0.2">
      <c r="A125" s="143" t="s">
        <v>58</v>
      </c>
      <c r="B125" s="143" t="s">
        <v>360</v>
      </c>
      <c r="C125" s="135" t="s">
        <v>160</v>
      </c>
      <c r="D125" s="150" t="s">
        <v>670</v>
      </c>
      <c r="E125" s="141" t="s">
        <v>205</v>
      </c>
      <c r="F125" s="142" t="s">
        <v>101</v>
      </c>
      <c r="G125" s="142">
        <v>1</v>
      </c>
      <c r="H125" s="143" t="s">
        <v>194</v>
      </c>
      <c r="I125" s="294" t="s">
        <v>85</v>
      </c>
      <c r="J125" s="294" t="s">
        <v>85</v>
      </c>
      <c r="K125" s="138" t="s">
        <v>267</v>
      </c>
      <c r="L125" s="147">
        <v>426.20299999999997</v>
      </c>
      <c r="M125" s="140">
        <v>3480.7080000000001</v>
      </c>
      <c r="N125" s="140">
        <v>0</v>
      </c>
      <c r="O125" s="140">
        <v>0</v>
      </c>
    </row>
    <row r="126" spans="1:15" s="27" customFormat="1" ht="42.75" customHeight="1" x14ac:dyDescent="0.2">
      <c r="A126" s="143" t="s">
        <v>58</v>
      </c>
      <c r="B126" s="143" t="s">
        <v>360</v>
      </c>
      <c r="C126" s="135" t="s">
        <v>132</v>
      </c>
      <c r="D126" s="150" t="s">
        <v>671</v>
      </c>
      <c r="E126" s="141" t="s">
        <v>205</v>
      </c>
      <c r="F126" s="142" t="s">
        <v>101</v>
      </c>
      <c r="G126" s="142">
        <v>1</v>
      </c>
      <c r="H126" s="143" t="s">
        <v>194</v>
      </c>
      <c r="I126" s="294" t="s">
        <v>85</v>
      </c>
      <c r="J126" s="294" t="s">
        <v>85</v>
      </c>
      <c r="K126" s="138" t="s">
        <v>267</v>
      </c>
      <c r="L126" s="147"/>
      <c r="M126" s="130">
        <v>1420.01</v>
      </c>
      <c r="N126" s="140">
        <v>0</v>
      </c>
      <c r="O126" s="140">
        <v>0</v>
      </c>
    </row>
    <row r="127" spans="1:15" s="27" customFormat="1" ht="54.75" customHeight="1" x14ac:dyDescent="0.2">
      <c r="A127" s="143" t="s">
        <v>58</v>
      </c>
      <c r="B127" s="143" t="s">
        <v>360</v>
      </c>
      <c r="C127" s="135" t="s">
        <v>166</v>
      </c>
      <c r="D127" s="150" t="s">
        <v>663</v>
      </c>
      <c r="E127" s="141" t="s">
        <v>205</v>
      </c>
      <c r="F127" s="142" t="s">
        <v>101</v>
      </c>
      <c r="G127" s="142">
        <v>1</v>
      </c>
      <c r="H127" s="143" t="s">
        <v>194</v>
      </c>
      <c r="I127" s="294" t="s">
        <v>85</v>
      </c>
      <c r="J127" s="294" t="s">
        <v>85</v>
      </c>
      <c r="K127" s="138" t="s">
        <v>267</v>
      </c>
      <c r="L127" s="147">
        <v>13623.710999999999</v>
      </c>
      <c r="M127" s="130">
        <v>1054.1600000000001</v>
      </c>
      <c r="N127" s="140">
        <v>0</v>
      </c>
      <c r="O127" s="140">
        <v>0</v>
      </c>
    </row>
    <row r="128" spans="1:15" s="27" customFormat="1" ht="43.5" customHeight="1" x14ac:dyDescent="0.2">
      <c r="A128" s="143" t="s">
        <v>58</v>
      </c>
      <c r="B128" s="143" t="s">
        <v>360</v>
      </c>
      <c r="C128" s="135" t="s">
        <v>726</v>
      </c>
      <c r="D128" s="150" t="s">
        <v>727</v>
      </c>
      <c r="E128" s="141" t="s">
        <v>205</v>
      </c>
      <c r="F128" s="142" t="s">
        <v>101</v>
      </c>
      <c r="G128" s="142">
        <v>1</v>
      </c>
      <c r="H128" s="143" t="s">
        <v>194</v>
      </c>
      <c r="I128" s="294" t="s">
        <v>85</v>
      </c>
      <c r="J128" s="294" t="s">
        <v>85</v>
      </c>
      <c r="K128" s="138" t="s">
        <v>267</v>
      </c>
      <c r="L128" s="147"/>
      <c r="M128" s="130">
        <v>182</v>
      </c>
      <c r="N128" s="140">
        <v>0</v>
      </c>
      <c r="O128" s="140">
        <v>0</v>
      </c>
    </row>
    <row r="129" spans="1:15" s="27" customFormat="1" ht="31.5" customHeight="1" x14ac:dyDescent="0.2">
      <c r="A129" s="143" t="s">
        <v>58</v>
      </c>
      <c r="B129" s="143" t="s">
        <v>360</v>
      </c>
      <c r="C129" s="135" t="s">
        <v>161</v>
      </c>
      <c r="D129" s="237" t="s">
        <v>754</v>
      </c>
      <c r="E129" s="141" t="s">
        <v>205</v>
      </c>
      <c r="F129" s="142" t="s">
        <v>101</v>
      </c>
      <c r="G129" s="142">
        <v>1</v>
      </c>
      <c r="H129" s="143" t="s">
        <v>194</v>
      </c>
      <c r="I129" s="294" t="s">
        <v>85</v>
      </c>
      <c r="J129" s="294" t="s">
        <v>85</v>
      </c>
      <c r="K129" s="138" t="s">
        <v>267</v>
      </c>
      <c r="L129" s="147">
        <f>M129</f>
        <v>1334.876</v>
      </c>
      <c r="M129" s="130">
        <v>1334.876</v>
      </c>
      <c r="N129" s="140">
        <v>0</v>
      </c>
      <c r="O129" s="140">
        <v>0</v>
      </c>
    </row>
    <row r="130" spans="1:15" s="27" customFormat="1" ht="18.75" customHeight="1" x14ac:dyDescent="0.2">
      <c r="A130" s="143" t="s">
        <v>58</v>
      </c>
      <c r="B130" s="143" t="s">
        <v>360</v>
      </c>
      <c r="C130" s="135" t="s">
        <v>134</v>
      </c>
      <c r="D130" s="156" t="s">
        <v>242</v>
      </c>
      <c r="E130" s="141" t="s">
        <v>205</v>
      </c>
      <c r="F130" s="142" t="s">
        <v>101</v>
      </c>
      <c r="G130" s="142">
        <v>1</v>
      </c>
      <c r="H130" s="143" t="s">
        <v>194</v>
      </c>
      <c r="I130" s="294" t="s">
        <v>85</v>
      </c>
      <c r="J130" s="294" t="s">
        <v>85</v>
      </c>
      <c r="K130" s="138" t="s">
        <v>267</v>
      </c>
      <c r="L130" s="147"/>
      <c r="M130" s="148">
        <v>120</v>
      </c>
      <c r="N130" s="140">
        <v>0</v>
      </c>
      <c r="O130" s="140">
        <v>0</v>
      </c>
    </row>
    <row r="131" spans="1:15" s="27" customFormat="1" ht="55.5" customHeight="1" x14ac:dyDescent="0.2">
      <c r="A131" s="143" t="s">
        <v>58</v>
      </c>
      <c r="B131" s="143" t="s">
        <v>360</v>
      </c>
      <c r="C131" s="296" t="s">
        <v>469</v>
      </c>
      <c r="D131" s="152" t="s">
        <v>593</v>
      </c>
      <c r="E131" s="141" t="s">
        <v>205</v>
      </c>
      <c r="F131" s="142" t="s">
        <v>101</v>
      </c>
      <c r="G131" s="142">
        <v>1</v>
      </c>
      <c r="H131" s="143" t="s">
        <v>194</v>
      </c>
      <c r="I131" s="294" t="s">
        <v>85</v>
      </c>
      <c r="J131" s="294" t="s">
        <v>85</v>
      </c>
      <c r="K131" s="138" t="s">
        <v>267</v>
      </c>
      <c r="L131" s="147"/>
      <c r="M131" s="148">
        <v>374.34</v>
      </c>
      <c r="N131" s="140">
        <v>0</v>
      </c>
      <c r="O131" s="140">
        <v>0</v>
      </c>
    </row>
    <row r="132" spans="1:15" s="27" customFormat="1" ht="27.75" customHeight="1" x14ac:dyDescent="0.2">
      <c r="A132" s="143"/>
      <c r="B132" s="143" t="s">
        <v>360</v>
      </c>
      <c r="C132" s="296" t="s">
        <v>744</v>
      </c>
      <c r="D132" s="156" t="s">
        <v>745</v>
      </c>
      <c r="E132" s="141" t="s">
        <v>205</v>
      </c>
      <c r="F132" s="142" t="s">
        <v>101</v>
      </c>
      <c r="G132" s="142">
        <v>1</v>
      </c>
      <c r="H132" s="143" t="s">
        <v>194</v>
      </c>
      <c r="I132" s="294" t="s">
        <v>85</v>
      </c>
      <c r="J132" s="294" t="s">
        <v>85</v>
      </c>
      <c r="K132" s="138" t="s">
        <v>267</v>
      </c>
      <c r="L132" s="147"/>
      <c r="M132" s="148">
        <v>130</v>
      </c>
      <c r="N132" s="140"/>
      <c r="O132" s="140"/>
    </row>
    <row r="133" spans="1:15" s="27" customFormat="1" ht="17.25" customHeight="1" x14ac:dyDescent="0.2">
      <c r="A133" s="143" t="s">
        <v>58</v>
      </c>
      <c r="B133" s="143" t="s">
        <v>360</v>
      </c>
      <c r="C133" s="296" t="s">
        <v>167</v>
      </c>
      <c r="D133" s="152" t="s">
        <v>478</v>
      </c>
      <c r="E133" s="141" t="s">
        <v>205</v>
      </c>
      <c r="F133" s="142" t="s">
        <v>101</v>
      </c>
      <c r="G133" s="142">
        <v>1</v>
      </c>
      <c r="H133" s="143" t="s">
        <v>194</v>
      </c>
      <c r="I133" s="294" t="s">
        <v>85</v>
      </c>
      <c r="J133" s="294" t="s">
        <v>85</v>
      </c>
      <c r="K133" s="138" t="s">
        <v>267</v>
      </c>
      <c r="L133" s="147"/>
      <c r="M133" s="148">
        <v>448.39299999999997</v>
      </c>
      <c r="N133" s="140">
        <v>0</v>
      </c>
      <c r="O133" s="140">
        <v>0</v>
      </c>
    </row>
    <row r="134" spans="1:15" s="27" customFormat="1" ht="18" customHeight="1" x14ac:dyDescent="0.2">
      <c r="A134" s="143" t="s">
        <v>58</v>
      </c>
      <c r="B134" s="143" t="s">
        <v>360</v>
      </c>
      <c r="C134" s="296" t="s">
        <v>137</v>
      </c>
      <c r="D134" s="296" t="s">
        <v>338</v>
      </c>
      <c r="E134" s="141" t="s">
        <v>205</v>
      </c>
      <c r="F134" s="142" t="s">
        <v>101</v>
      </c>
      <c r="G134" s="142">
        <v>1</v>
      </c>
      <c r="H134" s="143" t="s">
        <v>194</v>
      </c>
      <c r="I134" s="294" t="s">
        <v>85</v>
      </c>
      <c r="J134" s="294" t="s">
        <v>85</v>
      </c>
      <c r="K134" s="138" t="s">
        <v>267</v>
      </c>
      <c r="L134" s="147">
        <v>803.09500000000003</v>
      </c>
      <c r="M134" s="149">
        <v>706.50400000000002</v>
      </c>
      <c r="N134" s="140">
        <v>0</v>
      </c>
      <c r="O134" s="140">
        <v>0</v>
      </c>
    </row>
    <row r="135" spans="1:15" s="27" customFormat="1" ht="42.75" customHeight="1" x14ac:dyDescent="0.2">
      <c r="A135" s="143" t="s">
        <v>58</v>
      </c>
      <c r="B135" s="143" t="s">
        <v>360</v>
      </c>
      <c r="C135" s="296" t="s">
        <v>168</v>
      </c>
      <c r="D135" s="151" t="s">
        <v>771</v>
      </c>
      <c r="E135" s="141" t="s">
        <v>205</v>
      </c>
      <c r="F135" s="142" t="s">
        <v>101</v>
      </c>
      <c r="G135" s="142">
        <v>1</v>
      </c>
      <c r="H135" s="143" t="s">
        <v>194</v>
      </c>
      <c r="I135" s="294" t="s">
        <v>85</v>
      </c>
      <c r="J135" s="294" t="s">
        <v>85</v>
      </c>
      <c r="K135" s="138" t="s">
        <v>267</v>
      </c>
      <c r="L135" s="147">
        <v>1530.443</v>
      </c>
      <c r="M135" s="149">
        <v>4301.5057500000003</v>
      </c>
      <c r="N135" s="140">
        <v>0</v>
      </c>
      <c r="O135" s="140">
        <v>0</v>
      </c>
    </row>
    <row r="136" spans="1:15" s="27" customFormat="1" ht="41.25" customHeight="1" x14ac:dyDescent="0.2">
      <c r="A136" s="143" t="s">
        <v>58</v>
      </c>
      <c r="B136" s="143" t="s">
        <v>360</v>
      </c>
      <c r="C136" s="296" t="s">
        <v>139</v>
      </c>
      <c r="D136" s="156" t="s">
        <v>772</v>
      </c>
      <c r="E136" s="141" t="s">
        <v>205</v>
      </c>
      <c r="F136" s="142" t="s">
        <v>101</v>
      </c>
      <c r="G136" s="142">
        <v>1</v>
      </c>
      <c r="H136" s="143" t="s">
        <v>194</v>
      </c>
      <c r="I136" s="294" t="s">
        <v>85</v>
      </c>
      <c r="J136" s="294" t="s">
        <v>85</v>
      </c>
      <c r="K136" s="138" t="s">
        <v>267</v>
      </c>
      <c r="L136" s="147"/>
      <c r="M136" s="149">
        <v>2211.1590000000001</v>
      </c>
      <c r="N136" s="140">
        <v>0</v>
      </c>
      <c r="O136" s="140">
        <v>0</v>
      </c>
    </row>
    <row r="137" spans="1:15" s="27" customFormat="1" ht="30" customHeight="1" x14ac:dyDescent="0.2">
      <c r="A137" s="143" t="s">
        <v>58</v>
      </c>
      <c r="B137" s="143" t="s">
        <v>360</v>
      </c>
      <c r="C137" s="296" t="s">
        <v>756</v>
      </c>
      <c r="D137" s="156" t="s">
        <v>757</v>
      </c>
      <c r="E137" s="141" t="s">
        <v>205</v>
      </c>
      <c r="F137" s="142" t="s">
        <v>101</v>
      </c>
      <c r="G137" s="142">
        <v>1</v>
      </c>
      <c r="H137" s="143" t="s">
        <v>194</v>
      </c>
      <c r="I137" s="294" t="s">
        <v>85</v>
      </c>
      <c r="J137" s="294" t="s">
        <v>85</v>
      </c>
      <c r="K137" s="138" t="s">
        <v>267</v>
      </c>
      <c r="L137" s="147"/>
      <c r="M137" s="149">
        <v>1237.6669999999999</v>
      </c>
      <c r="N137" s="140">
        <v>0</v>
      </c>
      <c r="O137" s="140">
        <v>0</v>
      </c>
    </row>
    <row r="138" spans="1:15" s="27" customFormat="1" ht="39.75" customHeight="1" x14ac:dyDescent="0.2">
      <c r="A138" s="143" t="s">
        <v>58</v>
      </c>
      <c r="B138" s="143" t="s">
        <v>360</v>
      </c>
      <c r="C138" s="296" t="s">
        <v>141</v>
      </c>
      <c r="D138" s="276" t="s">
        <v>755</v>
      </c>
      <c r="E138" s="141" t="s">
        <v>205</v>
      </c>
      <c r="F138" s="142" t="s">
        <v>101</v>
      </c>
      <c r="G138" s="142">
        <v>1</v>
      </c>
      <c r="H138" s="143" t="s">
        <v>194</v>
      </c>
      <c r="I138" s="294" t="s">
        <v>85</v>
      </c>
      <c r="J138" s="294" t="s">
        <v>85</v>
      </c>
      <c r="K138" s="138" t="s">
        <v>267</v>
      </c>
      <c r="L138" s="147">
        <v>334.32499999999999</v>
      </c>
      <c r="M138" s="288">
        <v>3031.1309999999999</v>
      </c>
      <c r="N138" s="140">
        <v>0</v>
      </c>
      <c r="O138" s="140">
        <v>0</v>
      </c>
    </row>
    <row r="139" spans="1:15" s="27" customFormat="1" ht="17.25" customHeight="1" x14ac:dyDescent="0.2">
      <c r="A139" s="143" t="s">
        <v>58</v>
      </c>
      <c r="B139" s="143" t="s">
        <v>360</v>
      </c>
      <c r="C139" s="296" t="s">
        <v>654</v>
      </c>
      <c r="D139" s="296" t="s">
        <v>655</v>
      </c>
      <c r="E139" s="141" t="s">
        <v>205</v>
      </c>
      <c r="F139" s="142" t="s">
        <v>101</v>
      </c>
      <c r="G139" s="142">
        <v>1</v>
      </c>
      <c r="H139" s="143" t="s">
        <v>194</v>
      </c>
      <c r="I139" s="294" t="s">
        <v>85</v>
      </c>
      <c r="J139" s="294" t="s">
        <v>85</v>
      </c>
      <c r="K139" s="138" t="s">
        <v>267</v>
      </c>
      <c r="L139" s="147"/>
      <c r="M139" s="149">
        <v>406.404</v>
      </c>
      <c r="N139" s="140"/>
      <c r="O139" s="140"/>
    </row>
    <row r="140" spans="1:15" s="27" customFormat="1" ht="30.75" customHeight="1" x14ac:dyDescent="0.2">
      <c r="A140" s="143" t="s">
        <v>58</v>
      </c>
      <c r="B140" s="143" t="s">
        <v>360</v>
      </c>
      <c r="C140" s="296" t="s">
        <v>656</v>
      </c>
      <c r="D140" s="296" t="s">
        <v>657</v>
      </c>
      <c r="E140" s="141" t="s">
        <v>205</v>
      </c>
      <c r="F140" s="142" t="s">
        <v>101</v>
      </c>
      <c r="G140" s="142">
        <v>1</v>
      </c>
      <c r="H140" s="143" t="s">
        <v>194</v>
      </c>
      <c r="I140" s="294" t="s">
        <v>85</v>
      </c>
      <c r="J140" s="294" t="s">
        <v>85</v>
      </c>
      <c r="K140" s="138" t="s">
        <v>267</v>
      </c>
      <c r="L140" s="147"/>
      <c r="M140" s="149">
        <v>780</v>
      </c>
      <c r="N140" s="140">
        <v>0</v>
      </c>
      <c r="O140" s="140">
        <v>0</v>
      </c>
    </row>
    <row r="141" spans="1:15" s="27" customFormat="1" ht="27" customHeight="1" x14ac:dyDescent="0.2">
      <c r="A141" s="294" t="s">
        <v>58</v>
      </c>
      <c r="B141" s="294" t="s">
        <v>360</v>
      </c>
      <c r="C141" s="296" t="s">
        <v>470</v>
      </c>
      <c r="D141" s="296" t="s">
        <v>468</v>
      </c>
      <c r="E141" s="153" t="s">
        <v>205</v>
      </c>
      <c r="F141" s="298" t="s">
        <v>101</v>
      </c>
      <c r="G141" s="298">
        <v>1</v>
      </c>
      <c r="H141" s="294" t="s">
        <v>194</v>
      </c>
      <c r="I141" s="294" t="s">
        <v>85</v>
      </c>
      <c r="J141" s="294" t="s">
        <v>85</v>
      </c>
      <c r="K141" s="138" t="s">
        <v>267</v>
      </c>
      <c r="L141" s="147"/>
      <c r="M141" s="149">
        <v>15</v>
      </c>
      <c r="N141" s="140">
        <v>0</v>
      </c>
      <c r="O141" s="140">
        <v>0</v>
      </c>
    </row>
    <row r="142" spans="1:15" s="27" customFormat="1" ht="27" customHeight="1" x14ac:dyDescent="0.2">
      <c r="A142" s="294" t="s">
        <v>58</v>
      </c>
      <c r="B142" s="294" t="s">
        <v>360</v>
      </c>
      <c r="C142" s="296" t="s">
        <v>776</v>
      </c>
      <c r="D142" s="296" t="s">
        <v>745</v>
      </c>
      <c r="E142" s="153" t="s">
        <v>205</v>
      </c>
      <c r="F142" s="298" t="s">
        <v>101</v>
      </c>
      <c r="G142" s="298">
        <v>1</v>
      </c>
      <c r="H142" s="294" t="s">
        <v>194</v>
      </c>
      <c r="I142" s="294" t="s">
        <v>85</v>
      </c>
      <c r="J142" s="294" t="s">
        <v>85</v>
      </c>
      <c r="K142" s="138" t="s">
        <v>267</v>
      </c>
      <c r="L142" s="147"/>
      <c r="M142" s="149">
        <v>260</v>
      </c>
      <c r="N142" s="140">
        <v>0</v>
      </c>
      <c r="O142" s="140">
        <v>0</v>
      </c>
    </row>
    <row r="143" spans="1:15" s="27" customFormat="1" ht="15" customHeight="1" x14ac:dyDescent="0.2">
      <c r="A143" s="143" t="s">
        <v>58</v>
      </c>
      <c r="B143" s="143" t="s">
        <v>360</v>
      </c>
      <c r="C143" s="135" t="s">
        <v>233</v>
      </c>
      <c r="D143" s="154" t="s">
        <v>425</v>
      </c>
      <c r="E143" s="141" t="s">
        <v>205</v>
      </c>
      <c r="F143" s="136" t="s">
        <v>101</v>
      </c>
      <c r="G143" s="136" t="s">
        <v>85</v>
      </c>
      <c r="H143" s="143" t="s">
        <v>194</v>
      </c>
      <c r="I143" s="143" t="s">
        <v>85</v>
      </c>
      <c r="J143" s="143" t="s">
        <v>85</v>
      </c>
      <c r="K143" s="155" t="s">
        <v>267</v>
      </c>
      <c r="L143" s="147"/>
      <c r="M143" s="149">
        <v>27.78</v>
      </c>
      <c r="N143" s="140">
        <v>0</v>
      </c>
      <c r="O143" s="140">
        <v>0</v>
      </c>
    </row>
    <row r="144" spans="1:15" s="27" customFormat="1" ht="32.25" customHeight="1" x14ac:dyDescent="0.25">
      <c r="A144" s="316" t="s">
        <v>58</v>
      </c>
      <c r="B144" s="316" t="s">
        <v>360</v>
      </c>
      <c r="C144" s="319" t="s">
        <v>13</v>
      </c>
      <c r="D144" s="386" t="s">
        <v>641</v>
      </c>
      <c r="E144" s="325" t="s">
        <v>555</v>
      </c>
      <c r="F144" s="319" t="s">
        <v>101</v>
      </c>
      <c r="G144" s="319">
        <f>G147+G148+G149</f>
        <v>3</v>
      </c>
      <c r="H144" s="316" t="s">
        <v>85</v>
      </c>
      <c r="I144" s="316" t="s">
        <v>253</v>
      </c>
      <c r="J144" s="316" t="s">
        <v>253</v>
      </c>
      <c r="K144" s="80" t="s">
        <v>265</v>
      </c>
      <c r="L144" s="133"/>
      <c r="M144" s="303">
        <f>M146</f>
        <v>81537.432050000003</v>
      </c>
      <c r="N144" s="58">
        <v>0</v>
      </c>
      <c r="O144" s="58">
        <v>0</v>
      </c>
    </row>
    <row r="145" spans="1:15" s="27" customFormat="1" ht="30.75" customHeight="1" x14ac:dyDescent="0.25">
      <c r="A145" s="317"/>
      <c r="B145" s="317"/>
      <c r="C145" s="320"/>
      <c r="D145" s="387"/>
      <c r="E145" s="326"/>
      <c r="F145" s="320"/>
      <c r="G145" s="320"/>
      <c r="H145" s="317"/>
      <c r="I145" s="317"/>
      <c r="J145" s="317"/>
      <c r="K145" s="80" t="s">
        <v>266</v>
      </c>
      <c r="L145" s="133"/>
      <c r="M145" s="303">
        <v>0</v>
      </c>
      <c r="N145" s="58">
        <f t="shared" ref="N145:O145" si="18">N147</f>
        <v>0</v>
      </c>
      <c r="O145" s="58">
        <f t="shared" si="18"/>
        <v>0</v>
      </c>
    </row>
    <row r="146" spans="1:15" s="27" customFormat="1" ht="33" customHeight="1" x14ac:dyDescent="0.25">
      <c r="A146" s="318"/>
      <c r="B146" s="318"/>
      <c r="C146" s="321"/>
      <c r="D146" s="388"/>
      <c r="E146" s="327"/>
      <c r="F146" s="321"/>
      <c r="G146" s="321"/>
      <c r="H146" s="318"/>
      <c r="I146" s="318"/>
      <c r="J146" s="318"/>
      <c r="K146" s="132" t="s">
        <v>267</v>
      </c>
      <c r="L146" s="133"/>
      <c r="M146" s="303">
        <f>M147+M148+M149</f>
        <v>81537.432050000003</v>
      </c>
      <c r="N146" s="58">
        <v>0</v>
      </c>
      <c r="O146" s="58">
        <v>0</v>
      </c>
    </row>
    <row r="147" spans="1:15" s="27" customFormat="1" ht="20.25" customHeight="1" x14ac:dyDescent="0.2">
      <c r="A147" s="143" t="s">
        <v>58</v>
      </c>
      <c r="B147" s="143" t="s">
        <v>360</v>
      </c>
      <c r="C147" s="135" t="s">
        <v>609</v>
      </c>
      <c r="D147" s="244" t="s">
        <v>642</v>
      </c>
      <c r="E147" s="153" t="s">
        <v>205</v>
      </c>
      <c r="F147" s="298" t="s">
        <v>101</v>
      </c>
      <c r="G147" s="298">
        <v>1</v>
      </c>
      <c r="H147" s="294" t="s">
        <v>194</v>
      </c>
      <c r="I147" s="294" t="s">
        <v>85</v>
      </c>
      <c r="J147" s="294" t="s">
        <v>85</v>
      </c>
      <c r="K147" s="138" t="s">
        <v>267</v>
      </c>
      <c r="L147" s="147"/>
      <c r="M147" s="149">
        <v>6725.1140500000001</v>
      </c>
      <c r="N147" s="140">
        <v>0</v>
      </c>
      <c r="O147" s="140">
        <v>0</v>
      </c>
    </row>
    <row r="148" spans="1:15" s="27" customFormat="1" ht="20.25" customHeight="1" x14ac:dyDescent="0.2">
      <c r="A148" s="143" t="s">
        <v>58</v>
      </c>
      <c r="B148" s="143" t="s">
        <v>360</v>
      </c>
      <c r="C148" s="135" t="s">
        <v>661</v>
      </c>
      <c r="D148" s="244" t="s">
        <v>728</v>
      </c>
      <c r="E148" s="153" t="s">
        <v>205</v>
      </c>
      <c r="F148" s="298" t="s">
        <v>101</v>
      </c>
      <c r="G148" s="298">
        <v>1</v>
      </c>
      <c r="H148" s="294" t="s">
        <v>194</v>
      </c>
      <c r="I148" s="294" t="s">
        <v>85</v>
      </c>
      <c r="J148" s="294" t="s">
        <v>85</v>
      </c>
      <c r="K148" s="138" t="s">
        <v>267</v>
      </c>
      <c r="L148" s="147"/>
      <c r="M148" s="149">
        <v>71774.754000000001</v>
      </c>
      <c r="N148" s="140">
        <v>0</v>
      </c>
      <c r="O148" s="140">
        <v>0</v>
      </c>
    </row>
    <row r="149" spans="1:15" s="27" customFormat="1" ht="20.25" customHeight="1" x14ac:dyDescent="0.2">
      <c r="A149" s="143" t="s">
        <v>58</v>
      </c>
      <c r="B149" s="143" t="s">
        <v>360</v>
      </c>
      <c r="C149" s="135" t="s">
        <v>662</v>
      </c>
      <c r="D149" s="245" t="s">
        <v>725</v>
      </c>
      <c r="E149" s="153" t="s">
        <v>205</v>
      </c>
      <c r="F149" s="298" t="s">
        <v>101</v>
      </c>
      <c r="G149" s="298">
        <v>1</v>
      </c>
      <c r="H149" s="294" t="s">
        <v>194</v>
      </c>
      <c r="I149" s="294" t="s">
        <v>85</v>
      </c>
      <c r="J149" s="294" t="s">
        <v>85</v>
      </c>
      <c r="K149" s="138" t="s">
        <v>267</v>
      </c>
      <c r="L149" s="147"/>
      <c r="M149" s="149">
        <v>3037.5639999999999</v>
      </c>
      <c r="N149" s="140">
        <v>0</v>
      </c>
      <c r="O149" s="140">
        <v>0</v>
      </c>
    </row>
    <row r="150" spans="1:15" s="44" customFormat="1" ht="31.5" customHeight="1" x14ac:dyDescent="0.25">
      <c r="A150" s="316" t="s">
        <v>58</v>
      </c>
      <c r="B150" s="316" t="s">
        <v>360</v>
      </c>
      <c r="C150" s="319" t="s">
        <v>13</v>
      </c>
      <c r="D150" s="386" t="s">
        <v>460</v>
      </c>
      <c r="E150" s="325" t="s">
        <v>556</v>
      </c>
      <c r="F150" s="319" t="s">
        <v>101</v>
      </c>
      <c r="G150" s="319">
        <f>SUM(G153:G214)</f>
        <v>62</v>
      </c>
      <c r="H150" s="316" t="s">
        <v>85</v>
      </c>
      <c r="I150" s="316" t="s">
        <v>362</v>
      </c>
      <c r="J150" s="316" t="s">
        <v>362</v>
      </c>
      <c r="K150" s="58" t="s">
        <v>265</v>
      </c>
      <c r="L150" s="58" t="e">
        <f>SUM(#REF!)</f>
        <v>#REF!</v>
      </c>
      <c r="M150" s="58">
        <f>SUM(M151:M152)</f>
        <v>82029.100000000006</v>
      </c>
      <c r="N150" s="58">
        <f>N152</f>
        <v>56581.71</v>
      </c>
      <c r="O150" s="58">
        <f>O152</f>
        <v>60602</v>
      </c>
    </row>
    <row r="151" spans="1:15" s="44" customFormat="1" ht="31.5" customHeight="1" x14ac:dyDescent="0.25">
      <c r="A151" s="317"/>
      <c r="B151" s="317"/>
      <c r="C151" s="320"/>
      <c r="D151" s="387"/>
      <c r="E151" s="326"/>
      <c r="F151" s="320"/>
      <c r="G151" s="320"/>
      <c r="H151" s="317"/>
      <c r="I151" s="317"/>
      <c r="J151" s="317"/>
      <c r="K151" s="58" t="s">
        <v>266</v>
      </c>
      <c r="L151" s="133"/>
      <c r="M151" s="133">
        <v>0</v>
      </c>
      <c r="N151" s="133">
        <v>0</v>
      </c>
      <c r="O151" s="133">
        <v>0</v>
      </c>
    </row>
    <row r="152" spans="1:15" s="44" customFormat="1" ht="31.5" customHeight="1" x14ac:dyDescent="0.25">
      <c r="A152" s="318"/>
      <c r="B152" s="318"/>
      <c r="C152" s="321"/>
      <c r="D152" s="388"/>
      <c r="E152" s="327"/>
      <c r="F152" s="321"/>
      <c r="G152" s="321"/>
      <c r="H152" s="318"/>
      <c r="I152" s="318"/>
      <c r="J152" s="318"/>
      <c r="K152" s="58" t="s">
        <v>267</v>
      </c>
      <c r="L152" s="133"/>
      <c r="M152" s="133">
        <f>SUM(M153:M215)</f>
        <v>82029.100000000006</v>
      </c>
      <c r="N152" s="133">
        <v>56581.71</v>
      </c>
      <c r="O152" s="133">
        <v>60602</v>
      </c>
    </row>
    <row r="153" spans="1:15" s="44" customFormat="1" ht="30.75" customHeight="1" x14ac:dyDescent="0.25">
      <c r="A153" s="143" t="s">
        <v>58</v>
      </c>
      <c r="B153" s="143" t="s">
        <v>360</v>
      </c>
      <c r="C153" s="296" t="s">
        <v>150</v>
      </c>
      <c r="D153" s="156" t="s">
        <v>518</v>
      </c>
      <c r="E153" s="141" t="s">
        <v>205</v>
      </c>
      <c r="F153" s="142" t="s">
        <v>101</v>
      </c>
      <c r="G153" s="142">
        <v>1</v>
      </c>
      <c r="H153" s="143" t="s">
        <v>194</v>
      </c>
      <c r="I153" s="143" t="s">
        <v>85</v>
      </c>
      <c r="J153" s="143" t="s">
        <v>85</v>
      </c>
      <c r="K153" s="138" t="s">
        <v>267</v>
      </c>
      <c r="L153" s="147">
        <v>500</v>
      </c>
      <c r="M153" s="148">
        <v>741</v>
      </c>
      <c r="N153" s="149">
        <v>0</v>
      </c>
      <c r="O153" s="149">
        <v>0</v>
      </c>
    </row>
    <row r="154" spans="1:15" s="27" customFormat="1" ht="42.75" customHeight="1" x14ac:dyDescent="0.2">
      <c r="A154" s="143" t="s">
        <v>58</v>
      </c>
      <c r="B154" s="143" t="s">
        <v>360</v>
      </c>
      <c r="C154" s="153" t="s">
        <v>109</v>
      </c>
      <c r="D154" s="153" t="s">
        <v>773</v>
      </c>
      <c r="E154" s="141" t="s">
        <v>205</v>
      </c>
      <c r="F154" s="142" t="s">
        <v>101</v>
      </c>
      <c r="G154" s="142">
        <v>1</v>
      </c>
      <c r="H154" s="143" t="s">
        <v>194</v>
      </c>
      <c r="I154" s="143" t="s">
        <v>85</v>
      </c>
      <c r="J154" s="143" t="s">
        <v>85</v>
      </c>
      <c r="K154" s="138" t="s">
        <v>267</v>
      </c>
      <c r="L154" s="147">
        <v>835.80100000000004</v>
      </c>
      <c r="M154" s="148">
        <v>247.63</v>
      </c>
      <c r="N154" s="149">
        <v>0</v>
      </c>
      <c r="O154" s="149">
        <v>0</v>
      </c>
    </row>
    <row r="155" spans="1:15" s="27" customFormat="1" ht="30.75" customHeight="1" x14ac:dyDescent="0.2">
      <c r="A155" s="143" t="s">
        <v>58</v>
      </c>
      <c r="B155" s="143" t="s">
        <v>360</v>
      </c>
      <c r="C155" s="141" t="s">
        <v>106</v>
      </c>
      <c r="D155" s="153" t="s">
        <v>198</v>
      </c>
      <c r="E155" s="141" t="s">
        <v>205</v>
      </c>
      <c r="F155" s="142" t="s">
        <v>101</v>
      </c>
      <c r="G155" s="142">
        <v>1</v>
      </c>
      <c r="H155" s="143" t="s">
        <v>194</v>
      </c>
      <c r="I155" s="143" t="s">
        <v>85</v>
      </c>
      <c r="J155" s="143" t="s">
        <v>85</v>
      </c>
      <c r="K155" s="138" t="s">
        <v>267</v>
      </c>
      <c r="L155" s="147">
        <v>780.31200000000001</v>
      </c>
      <c r="M155" s="148">
        <v>720</v>
      </c>
      <c r="N155" s="149">
        <v>0</v>
      </c>
      <c r="O155" s="149">
        <v>0</v>
      </c>
    </row>
    <row r="156" spans="1:15" s="27" customFormat="1" ht="30.75" customHeight="1" x14ac:dyDescent="0.2">
      <c r="A156" s="143" t="s">
        <v>58</v>
      </c>
      <c r="B156" s="143" t="s">
        <v>360</v>
      </c>
      <c r="C156" s="135" t="s">
        <v>110</v>
      </c>
      <c r="D156" s="135" t="s">
        <v>198</v>
      </c>
      <c r="E156" s="141" t="s">
        <v>205</v>
      </c>
      <c r="F156" s="142" t="s">
        <v>101</v>
      </c>
      <c r="G156" s="142">
        <v>1</v>
      </c>
      <c r="H156" s="143" t="s">
        <v>194</v>
      </c>
      <c r="I156" s="143" t="s">
        <v>85</v>
      </c>
      <c r="J156" s="143" t="s">
        <v>85</v>
      </c>
      <c r="K156" s="138" t="s">
        <v>267</v>
      </c>
      <c r="L156" s="144">
        <f>M156</f>
        <v>775</v>
      </c>
      <c r="M156" s="181">
        <v>775</v>
      </c>
      <c r="N156" s="149">
        <v>0</v>
      </c>
      <c r="O156" s="149">
        <v>0</v>
      </c>
    </row>
    <row r="157" spans="1:15" s="27" customFormat="1" ht="15.75" customHeight="1" x14ac:dyDescent="0.2">
      <c r="A157" s="143" t="s">
        <v>58</v>
      </c>
      <c r="B157" s="143" t="s">
        <v>360</v>
      </c>
      <c r="C157" s="135" t="s">
        <v>238</v>
      </c>
      <c r="D157" s="296" t="s">
        <v>339</v>
      </c>
      <c r="E157" s="141" t="s">
        <v>205</v>
      </c>
      <c r="F157" s="142" t="s">
        <v>101</v>
      </c>
      <c r="G157" s="142">
        <v>1</v>
      </c>
      <c r="H157" s="143" t="s">
        <v>232</v>
      </c>
      <c r="I157" s="143" t="s">
        <v>85</v>
      </c>
      <c r="J157" s="143" t="s">
        <v>85</v>
      </c>
      <c r="K157" s="138" t="s">
        <v>267</v>
      </c>
      <c r="L157" s="147">
        <v>2033.278</v>
      </c>
      <c r="M157" s="148">
        <v>87.6</v>
      </c>
      <c r="N157" s="149">
        <v>0</v>
      </c>
      <c r="O157" s="149">
        <v>0</v>
      </c>
    </row>
    <row r="158" spans="1:15" s="27" customFormat="1" ht="29.25" customHeight="1" x14ac:dyDescent="0.2">
      <c r="A158" s="143" t="s">
        <v>58</v>
      </c>
      <c r="B158" s="143" t="s">
        <v>360</v>
      </c>
      <c r="C158" s="296" t="s">
        <v>107</v>
      </c>
      <c r="D158" s="296" t="s">
        <v>198</v>
      </c>
      <c r="E158" s="141" t="s">
        <v>205</v>
      </c>
      <c r="F158" s="142" t="s">
        <v>101</v>
      </c>
      <c r="G158" s="142">
        <v>1</v>
      </c>
      <c r="H158" s="294" t="s">
        <v>194</v>
      </c>
      <c r="I158" s="143" t="s">
        <v>85</v>
      </c>
      <c r="J158" s="143" t="s">
        <v>85</v>
      </c>
      <c r="K158" s="138" t="s">
        <v>267</v>
      </c>
      <c r="L158" s="147"/>
      <c r="M158" s="148">
        <v>450</v>
      </c>
      <c r="N158" s="149">
        <v>0</v>
      </c>
      <c r="O158" s="149">
        <v>0</v>
      </c>
    </row>
    <row r="159" spans="1:15" s="27" customFormat="1" ht="43.5" customHeight="1" x14ac:dyDescent="0.2">
      <c r="A159" s="143" t="s">
        <v>58</v>
      </c>
      <c r="B159" s="143" t="s">
        <v>360</v>
      </c>
      <c r="C159" s="153" t="s">
        <v>111</v>
      </c>
      <c r="D159" s="153" t="s">
        <v>721</v>
      </c>
      <c r="E159" s="141" t="s">
        <v>205</v>
      </c>
      <c r="F159" s="142" t="s">
        <v>101</v>
      </c>
      <c r="G159" s="142">
        <v>1</v>
      </c>
      <c r="H159" s="294" t="s">
        <v>194</v>
      </c>
      <c r="I159" s="143" t="s">
        <v>85</v>
      </c>
      <c r="J159" s="143" t="s">
        <v>85</v>
      </c>
      <c r="K159" s="138" t="s">
        <v>267</v>
      </c>
      <c r="L159" s="147">
        <f>M159</f>
        <v>618</v>
      </c>
      <c r="M159" s="148">
        <v>618</v>
      </c>
      <c r="N159" s="149">
        <v>0</v>
      </c>
      <c r="O159" s="149">
        <v>0</v>
      </c>
    </row>
    <row r="160" spans="1:15" s="27" customFormat="1" ht="68.25" customHeight="1" x14ac:dyDescent="0.2">
      <c r="A160" s="143" t="s">
        <v>58</v>
      </c>
      <c r="B160" s="143" t="s">
        <v>360</v>
      </c>
      <c r="C160" s="173" t="s">
        <v>112</v>
      </c>
      <c r="D160" s="153" t="s">
        <v>565</v>
      </c>
      <c r="E160" s="141" t="s">
        <v>205</v>
      </c>
      <c r="F160" s="142" t="s">
        <v>101</v>
      </c>
      <c r="G160" s="142">
        <v>1</v>
      </c>
      <c r="H160" s="294" t="s">
        <v>194</v>
      </c>
      <c r="I160" s="143" t="s">
        <v>85</v>
      </c>
      <c r="J160" s="143" t="s">
        <v>85</v>
      </c>
      <c r="K160" s="138" t="s">
        <v>267</v>
      </c>
      <c r="L160" s="147">
        <v>754.06700000000001</v>
      </c>
      <c r="M160" s="148">
        <v>347.11900000000003</v>
      </c>
      <c r="N160" s="149">
        <v>0</v>
      </c>
      <c r="O160" s="149">
        <v>0</v>
      </c>
    </row>
    <row r="161" spans="1:15" s="27" customFormat="1" ht="27.75" customHeight="1" x14ac:dyDescent="0.2">
      <c r="A161" s="143" t="s">
        <v>58</v>
      </c>
      <c r="B161" s="143" t="s">
        <v>360</v>
      </c>
      <c r="C161" s="153" t="s">
        <v>113</v>
      </c>
      <c r="D161" s="153" t="s">
        <v>198</v>
      </c>
      <c r="E161" s="141" t="s">
        <v>205</v>
      </c>
      <c r="F161" s="142" t="s">
        <v>101</v>
      </c>
      <c r="G161" s="142">
        <v>1</v>
      </c>
      <c r="H161" s="294" t="s">
        <v>194</v>
      </c>
      <c r="I161" s="143" t="s">
        <v>85</v>
      </c>
      <c r="J161" s="143" t="s">
        <v>85</v>
      </c>
      <c r="K161" s="138" t="s">
        <v>267</v>
      </c>
      <c r="L161" s="147">
        <f>M161</f>
        <v>530</v>
      </c>
      <c r="M161" s="148">
        <v>530</v>
      </c>
      <c r="N161" s="149">
        <v>0</v>
      </c>
      <c r="O161" s="149">
        <v>0</v>
      </c>
    </row>
    <row r="162" spans="1:15" s="27" customFormat="1" ht="18.75" customHeight="1" x14ac:dyDescent="0.2">
      <c r="A162" s="143" t="s">
        <v>58</v>
      </c>
      <c r="B162" s="143" t="s">
        <v>360</v>
      </c>
      <c r="C162" s="153" t="s">
        <v>660</v>
      </c>
      <c r="D162" s="153" t="s">
        <v>774</v>
      </c>
      <c r="E162" s="141" t="s">
        <v>205</v>
      </c>
      <c r="F162" s="142" t="s">
        <v>101</v>
      </c>
      <c r="G162" s="142">
        <v>1</v>
      </c>
      <c r="H162" s="294" t="s">
        <v>194</v>
      </c>
      <c r="I162" s="143" t="s">
        <v>85</v>
      </c>
      <c r="J162" s="143" t="s">
        <v>85</v>
      </c>
      <c r="K162" s="138" t="s">
        <v>267</v>
      </c>
      <c r="L162" s="147"/>
      <c r="M162" s="148">
        <v>179.274</v>
      </c>
      <c r="N162" s="149"/>
      <c r="O162" s="149"/>
    </row>
    <row r="163" spans="1:15" s="27" customFormat="1" ht="27" customHeight="1" x14ac:dyDescent="0.2">
      <c r="A163" s="143" t="s">
        <v>58</v>
      </c>
      <c r="B163" s="143" t="s">
        <v>360</v>
      </c>
      <c r="C163" s="296" t="s">
        <v>114</v>
      </c>
      <c r="D163" s="296" t="s">
        <v>672</v>
      </c>
      <c r="E163" s="141" t="s">
        <v>205</v>
      </c>
      <c r="F163" s="142" t="s">
        <v>101</v>
      </c>
      <c r="G163" s="142">
        <v>1</v>
      </c>
      <c r="H163" s="143" t="s">
        <v>194</v>
      </c>
      <c r="I163" s="143" t="s">
        <v>85</v>
      </c>
      <c r="J163" s="143" t="s">
        <v>85</v>
      </c>
      <c r="K163" s="138" t="s">
        <v>267</v>
      </c>
      <c r="L163" s="157">
        <v>316.91199999999998</v>
      </c>
      <c r="M163" s="149">
        <v>903.9</v>
      </c>
      <c r="N163" s="149">
        <v>0</v>
      </c>
      <c r="O163" s="149">
        <v>0</v>
      </c>
    </row>
    <row r="164" spans="1:15" s="27" customFormat="1" ht="28.5" customHeight="1" x14ac:dyDescent="0.2">
      <c r="A164" s="143" t="s">
        <v>58</v>
      </c>
      <c r="B164" s="143" t="s">
        <v>360</v>
      </c>
      <c r="C164" s="296" t="s">
        <v>115</v>
      </c>
      <c r="D164" s="296" t="s">
        <v>463</v>
      </c>
      <c r="E164" s="141" t="s">
        <v>205</v>
      </c>
      <c r="F164" s="142" t="s">
        <v>101</v>
      </c>
      <c r="G164" s="142">
        <v>1</v>
      </c>
      <c r="H164" s="143" t="s">
        <v>194</v>
      </c>
      <c r="I164" s="143" t="s">
        <v>85</v>
      </c>
      <c r="J164" s="143" t="s">
        <v>85</v>
      </c>
      <c r="K164" s="138" t="s">
        <v>267</v>
      </c>
      <c r="L164" s="157">
        <v>551.78899999999999</v>
      </c>
      <c r="M164" s="149">
        <v>846.85400000000004</v>
      </c>
      <c r="N164" s="149">
        <v>0</v>
      </c>
      <c r="O164" s="149">
        <v>0</v>
      </c>
    </row>
    <row r="165" spans="1:15" s="27" customFormat="1" ht="29.25" customHeight="1" x14ac:dyDescent="0.2">
      <c r="A165" s="143" t="s">
        <v>58</v>
      </c>
      <c r="B165" s="143" t="s">
        <v>360</v>
      </c>
      <c r="C165" s="296" t="s">
        <v>197</v>
      </c>
      <c r="D165" s="296" t="s">
        <v>198</v>
      </c>
      <c r="E165" s="141" t="s">
        <v>205</v>
      </c>
      <c r="F165" s="142" t="s">
        <v>101</v>
      </c>
      <c r="G165" s="142">
        <v>1</v>
      </c>
      <c r="H165" s="143" t="s">
        <v>194</v>
      </c>
      <c r="I165" s="143" t="s">
        <v>85</v>
      </c>
      <c r="J165" s="143" t="s">
        <v>85</v>
      </c>
      <c r="K165" s="138" t="s">
        <v>267</v>
      </c>
      <c r="L165" s="157">
        <f>M165</f>
        <v>655</v>
      </c>
      <c r="M165" s="149">
        <v>655</v>
      </c>
      <c r="N165" s="149">
        <v>0</v>
      </c>
      <c r="O165" s="149">
        <v>0</v>
      </c>
    </row>
    <row r="166" spans="1:15" s="27" customFormat="1" ht="30.75" customHeight="1" x14ac:dyDescent="0.2">
      <c r="A166" s="143" t="s">
        <v>58</v>
      </c>
      <c r="B166" s="143" t="s">
        <v>360</v>
      </c>
      <c r="C166" s="135" t="s">
        <v>155</v>
      </c>
      <c r="D166" s="296" t="s">
        <v>198</v>
      </c>
      <c r="E166" s="141" t="s">
        <v>205</v>
      </c>
      <c r="F166" s="142" t="s">
        <v>101</v>
      </c>
      <c r="G166" s="142">
        <v>1</v>
      </c>
      <c r="H166" s="143" t="s">
        <v>194</v>
      </c>
      <c r="I166" s="143" t="s">
        <v>85</v>
      </c>
      <c r="J166" s="143" t="s">
        <v>85</v>
      </c>
      <c r="K166" s="138" t="s">
        <v>267</v>
      </c>
      <c r="L166" s="144">
        <v>670.88800000000003</v>
      </c>
      <c r="M166" s="130">
        <v>1090</v>
      </c>
      <c r="N166" s="149">
        <v>0</v>
      </c>
      <c r="O166" s="149">
        <v>0</v>
      </c>
    </row>
    <row r="167" spans="1:15" s="27" customFormat="1" ht="15.75" customHeight="1" x14ac:dyDescent="0.2">
      <c r="A167" s="143" t="s">
        <v>58</v>
      </c>
      <c r="B167" s="143" t="s">
        <v>360</v>
      </c>
      <c r="C167" s="296" t="s">
        <v>569</v>
      </c>
      <c r="D167" s="296" t="s">
        <v>570</v>
      </c>
      <c r="E167" s="141" t="s">
        <v>205</v>
      </c>
      <c r="F167" s="142" t="s">
        <v>101</v>
      </c>
      <c r="G167" s="142">
        <v>1</v>
      </c>
      <c r="H167" s="143" t="s">
        <v>194</v>
      </c>
      <c r="I167" s="143" t="s">
        <v>85</v>
      </c>
      <c r="J167" s="143" t="s">
        <v>85</v>
      </c>
      <c r="K167" s="138" t="s">
        <v>267</v>
      </c>
      <c r="L167" s="147"/>
      <c r="M167" s="148">
        <v>54.18</v>
      </c>
      <c r="N167" s="149">
        <v>0</v>
      </c>
      <c r="O167" s="149">
        <v>0</v>
      </c>
    </row>
    <row r="168" spans="1:15" s="27" customFormat="1" ht="30" customHeight="1" x14ac:dyDescent="0.2">
      <c r="A168" s="143" t="s">
        <v>58</v>
      </c>
      <c r="B168" s="143" t="s">
        <v>360</v>
      </c>
      <c r="C168" s="187" t="s">
        <v>116</v>
      </c>
      <c r="D168" s="296" t="s">
        <v>198</v>
      </c>
      <c r="E168" s="141" t="s">
        <v>205</v>
      </c>
      <c r="F168" s="142" t="s">
        <v>101</v>
      </c>
      <c r="G168" s="142">
        <v>1</v>
      </c>
      <c r="H168" s="143" t="s">
        <v>194</v>
      </c>
      <c r="I168" s="143" t="s">
        <v>85</v>
      </c>
      <c r="J168" s="143" t="s">
        <v>85</v>
      </c>
      <c r="K168" s="138" t="s">
        <v>267</v>
      </c>
      <c r="L168" s="157">
        <v>851.45699999999999</v>
      </c>
      <c r="M168" s="149">
        <v>865</v>
      </c>
      <c r="N168" s="149">
        <v>0</v>
      </c>
      <c r="O168" s="149">
        <v>0</v>
      </c>
    </row>
    <row r="169" spans="1:15" s="27" customFormat="1" ht="29.25" customHeight="1" x14ac:dyDescent="0.2">
      <c r="A169" s="143" t="s">
        <v>58</v>
      </c>
      <c r="B169" s="143" t="s">
        <v>360</v>
      </c>
      <c r="C169" s="296" t="s">
        <v>117</v>
      </c>
      <c r="D169" s="296" t="s">
        <v>198</v>
      </c>
      <c r="E169" s="141" t="s">
        <v>205</v>
      </c>
      <c r="F169" s="142" t="s">
        <v>101</v>
      </c>
      <c r="G169" s="142">
        <v>1</v>
      </c>
      <c r="H169" s="143" t="s">
        <v>194</v>
      </c>
      <c r="I169" s="143" t="s">
        <v>85</v>
      </c>
      <c r="J169" s="143" t="s">
        <v>85</v>
      </c>
      <c r="K169" s="138" t="s">
        <v>267</v>
      </c>
      <c r="L169" s="157">
        <v>136.012</v>
      </c>
      <c r="M169" s="149">
        <v>315</v>
      </c>
      <c r="N169" s="149">
        <v>0</v>
      </c>
      <c r="O169" s="149">
        <v>0</v>
      </c>
    </row>
    <row r="170" spans="1:15" s="27" customFormat="1" ht="40.5" customHeight="1" x14ac:dyDescent="0.2">
      <c r="A170" s="143" t="s">
        <v>58</v>
      </c>
      <c r="B170" s="143" t="s">
        <v>360</v>
      </c>
      <c r="C170" s="135" t="s">
        <v>118</v>
      </c>
      <c r="D170" s="150" t="s">
        <v>602</v>
      </c>
      <c r="E170" s="141" t="s">
        <v>205</v>
      </c>
      <c r="F170" s="142" t="s">
        <v>101</v>
      </c>
      <c r="G170" s="142">
        <v>1</v>
      </c>
      <c r="H170" s="143" t="s">
        <v>194</v>
      </c>
      <c r="I170" s="143" t="s">
        <v>85</v>
      </c>
      <c r="J170" s="143" t="s">
        <v>85</v>
      </c>
      <c r="K170" s="138" t="s">
        <v>267</v>
      </c>
      <c r="L170" s="144">
        <f>M170</f>
        <v>694.46100000000001</v>
      </c>
      <c r="M170" s="130">
        <v>694.46100000000001</v>
      </c>
      <c r="N170" s="149">
        <v>0</v>
      </c>
      <c r="O170" s="149">
        <v>0</v>
      </c>
    </row>
    <row r="171" spans="1:15" s="27" customFormat="1" ht="26.25" customHeight="1" x14ac:dyDescent="0.2">
      <c r="A171" s="143" t="s">
        <v>58</v>
      </c>
      <c r="B171" s="143" t="s">
        <v>360</v>
      </c>
      <c r="C171" s="135" t="s">
        <v>119</v>
      </c>
      <c r="D171" s="150" t="s">
        <v>635</v>
      </c>
      <c r="E171" s="141" t="s">
        <v>205</v>
      </c>
      <c r="F171" s="142" t="s">
        <v>101</v>
      </c>
      <c r="G171" s="142">
        <v>1</v>
      </c>
      <c r="H171" s="143" t="s">
        <v>194</v>
      </c>
      <c r="I171" s="143" t="s">
        <v>85</v>
      </c>
      <c r="J171" s="143" t="s">
        <v>85</v>
      </c>
      <c r="K171" s="138" t="s">
        <v>267</v>
      </c>
      <c r="L171" s="144">
        <f>M171</f>
        <v>819.99</v>
      </c>
      <c r="M171" s="130">
        <v>819.99</v>
      </c>
      <c r="N171" s="149">
        <v>0</v>
      </c>
      <c r="O171" s="149">
        <v>0</v>
      </c>
    </row>
    <row r="172" spans="1:15" s="27" customFormat="1" ht="27" customHeight="1" x14ac:dyDescent="0.2">
      <c r="A172" s="143" t="s">
        <v>58</v>
      </c>
      <c r="B172" s="143" t="s">
        <v>360</v>
      </c>
      <c r="C172" s="135" t="s">
        <v>120</v>
      </c>
      <c r="D172" s="150" t="s">
        <v>198</v>
      </c>
      <c r="E172" s="141" t="s">
        <v>205</v>
      </c>
      <c r="F172" s="142" t="s">
        <v>101</v>
      </c>
      <c r="G172" s="142">
        <v>1</v>
      </c>
      <c r="H172" s="143" t="s">
        <v>194</v>
      </c>
      <c r="I172" s="143" t="s">
        <v>85</v>
      </c>
      <c r="J172" s="143" t="s">
        <v>85</v>
      </c>
      <c r="K172" s="138" t="s">
        <v>267</v>
      </c>
      <c r="L172" s="144">
        <v>149.95699999999999</v>
      </c>
      <c r="M172" s="130">
        <v>175</v>
      </c>
      <c r="N172" s="149">
        <v>0</v>
      </c>
      <c r="O172" s="149">
        <v>0</v>
      </c>
    </row>
    <row r="173" spans="1:15" s="27" customFormat="1" ht="16.5" customHeight="1" x14ac:dyDescent="0.2">
      <c r="A173" s="143" t="s">
        <v>58</v>
      </c>
      <c r="B173" s="143" t="s">
        <v>360</v>
      </c>
      <c r="C173" s="135" t="s">
        <v>610</v>
      </c>
      <c r="D173" s="150" t="s">
        <v>611</v>
      </c>
      <c r="E173" s="141" t="s">
        <v>205</v>
      </c>
      <c r="F173" s="142" t="s">
        <v>101</v>
      </c>
      <c r="G173" s="142">
        <v>1</v>
      </c>
      <c r="H173" s="143" t="s">
        <v>194</v>
      </c>
      <c r="I173" s="143" t="s">
        <v>85</v>
      </c>
      <c r="J173" s="143" t="s">
        <v>85</v>
      </c>
      <c r="K173" s="138" t="s">
        <v>267</v>
      </c>
      <c r="L173" s="144"/>
      <c r="M173" s="130">
        <v>99.9</v>
      </c>
      <c r="N173" s="149">
        <v>0</v>
      </c>
      <c r="O173" s="149">
        <v>0</v>
      </c>
    </row>
    <row r="174" spans="1:15" s="27" customFormat="1" ht="30" customHeight="1" x14ac:dyDescent="0.2">
      <c r="A174" s="143" t="s">
        <v>58</v>
      </c>
      <c r="B174" s="143" t="s">
        <v>360</v>
      </c>
      <c r="C174" s="135" t="s">
        <v>199</v>
      </c>
      <c r="D174" s="150" t="s">
        <v>464</v>
      </c>
      <c r="E174" s="141" t="s">
        <v>205</v>
      </c>
      <c r="F174" s="142" t="s">
        <v>101</v>
      </c>
      <c r="G174" s="142">
        <v>1</v>
      </c>
      <c r="H174" s="143" t="s">
        <v>194</v>
      </c>
      <c r="I174" s="143" t="s">
        <v>85</v>
      </c>
      <c r="J174" s="143" t="s">
        <v>85</v>
      </c>
      <c r="K174" s="138" t="s">
        <v>267</v>
      </c>
      <c r="L174" s="144">
        <v>968.14800000000002</v>
      </c>
      <c r="M174" s="130">
        <v>1311.847</v>
      </c>
      <c r="N174" s="149">
        <v>0</v>
      </c>
      <c r="O174" s="149">
        <v>0</v>
      </c>
    </row>
    <row r="175" spans="1:15" s="27" customFormat="1" ht="29.25" customHeight="1" x14ac:dyDescent="0.2">
      <c r="A175" s="143" t="s">
        <v>58</v>
      </c>
      <c r="B175" s="143" t="s">
        <v>360</v>
      </c>
      <c r="C175" s="296" t="s">
        <v>156</v>
      </c>
      <c r="D175" s="152" t="s">
        <v>198</v>
      </c>
      <c r="E175" s="141" t="s">
        <v>205</v>
      </c>
      <c r="F175" s="142" t="s">
        <v>101</v>
      </c>
      <c r="G175" s="142">
        <v>1</v>
      </c>
      <c r="H175" s="143" t="s">
        <v>194</v>
      </c>
      <c r="I175" s="143" t="s">
        <v>85</v>
      </c>
      <c r="J175" s="143" t="s">
        <v>85</v>
      </c>
      <c r="K175" s="138" t="s">
        <v>267</v>
      </c>
      <c r="L175" s="147">
        <v>800.16200000000003</v>
      </c>
      <c r="M175" s="148">
        <v>205</v>
      </c>
      <c r="N175" s="149">
        <v>0</v>
      </c>
      <c r="O175" s="149">
        <v>0</v>
      </c>
    </row>
    <row r="176" spans="1:15" s="27" customFormat="1" ht="31.5" customHeight="1" x14ac:dyDescent="0.2">
      <c r="A176" s="143" t="s">
        <v>58</v>
      </c>
      <c r="B176" s="143" t="s">
        <v>360</v>
      </c>
      <c r="C176" s="296" t="s">
        <v>157</v>
      </c>
      <c r="D176" s="152" t="s">
        <v>198</v>
      </c>
      <c r="E176" s="141" t="s">
        <v>205</v>
      </c>
      <c r="F176" s="142" t="s">
        <v>101</v>
      </c>
      <c r="G176" s="142">
        <v>1</v>
      </c>
      <c r="H176" s="143" t="s">
        <v>194</v>
      </c>
      <c r="I176" s="143" t="s">
        <v>85</v>
      </c>
      <c r="J176" s="143" t="s">
        <v>85</v>
      </c>
      <c r="K176" s="138" t="s">
        <v>267</v>
      </c>
      <c r="L176" s="147"/>
      <c r="M176" s="148">
        <v>900</v>
      </c>
      <c r="N176" s="149">
        <v>0</v>
      </c>
      <c r="O176" s="149">
        <v>0</v>
      </c>
    </row>
    <row r="177" spans="1:15" s="27" customFormat="1" ht="28.5" customHeight="1" x14ac:dyDescent="0.2">
      <c r="A177" s="143" t="s">
        <v>58</v>
      </c>
      <c r="B177" s="143" t="s">
        <v>360</v>
      </c>
      <c r="C177" s="296" t="s">
        <v>121</v>
      </c>
      <c r="D177" s="296" t="s">
        <v>198</v>
      </c>
      <c r="E177" s="141" t="s">
        <v>205</v>
      </c>
      <c r="F177" s="142" t="s">
        <v>101</v>
      </c>
      <c r="G177" s="142">
        <v>1</v>
      </c>
      <c r="H177" s="143" t="s">
        <v>194</v>
      </c>
      <c r="I177" s="143" t="s">
        <v>85</v>
      </c>
      <c r="J177" s="143" t="s">
        <v>85</v>
      </c>
      <c r="K177" s="138" t="s">
        <v>267</v>
      </c>
      <c r="L177" s="157">
        <v>1784.0250000000001</v>
      </c>
      <c r="M177" s="149">
        <v>980</v>
      </c>
      <c r="N177" s="149">
        <v>0</v>
      </c>
      <c r="O177" s="149">
        <v>0</v>
      </c>
    </row>
    <row r="178" spans="1:15" s="27" customFormat="1" ht="31.5" customHeight="1" x14ac:dyDescent="0.2">
      <c r="A178" s="143" t="s">
        <v>58</v>
      </c>
      <c r="B178" s="143" t="s">
        <v>360</v>
      </c>
      <c r="C178" s="135" t="s">
        <v>122</v>
      </c>
      <c r="D178" s="296" t="s">
        <v>198</v>
      </c>
      <c r="E178" s="141" t="s">
        <v>205</v>
      </c>
      <c r="F178" s="142" t="s">
        <v>101</v>
      </c>
      <c r="G178" s="142">
        <v>1</v>
      </c>
      <c r="H178" s="143" t="s">
        <v>194</v>
      </c>
      <c r="I178" s="143" t="s">
        <v>85</v>
      </c>
      <c r="J178" s="143" t="s">
        <v>85</v>
      </c>
      <c r="K178" s="138" t="s">
        <v>267</v>
      </c>
      <c r="L178" s="157">
        <v>863.7</v>
      </c>
      <c r="M178" s="149">
        <v>938.04200000000003</v>
      </c>
      <c r="N178" s="149">
        <v>0</v>
      </c>
      <c r="O178" s="149">
        <v>0</v>
      </c>
    </row>
    <row r="179" spans="1:15" s="27" customFormat="1" ht="28.5" customHeight="1" x14ac:dyDescent="0.2">
      <c r="A179" s="143" t="s">
        <v>58</v>
      </c>
      <c r="B179" s="143" t="s">
        <v>360</v>
      </c>
      <c r="C179" s="135" t="s">
        <v>340</v>
      </c>
      <c r="D179" s="296" t="s">
        <v>198</v>
      </c>
      <c r="E179" s="141" t="s">
        <v>205</v>
      </c>
      <c r="F179" s="142" t="s">
        <v>101</v>
      </c>
      <c r="G179" s="142">
        <v>1</v>
      </c>
      <c r="H179" s="143" t="s">
        <v>194</v>
      </c>
      <c r="I179" s="143" t="s">
        <v>85</v>
      </c>
      <c r="J179" s="143" t="s">
        <v>85</v>
      </c>
      <c r="K179" s="138" t="s">
        <v>267</v>
      </c>
      <c r="L179" s="157"/>
      <c r="M179" s="149">
        <v>230</v>
      </c>
      <c r="N179" s="149">
        <v>0</v>
      </c>
      <c r="O179" s="149">
        <v>0</v>
      </c>
    </row>
    <row r="180" spans="1:15" s="27" customFormat="1" ht="28.5" customHeight="1" x14ac:dyDescent="0.2">
      <c r="A180" s="143" t="s">
        <v>58</v>
      </c>
      <c r="B180" s="143" t="s">
        <v>360</v>
      </c>
      <c r="C180" s="297" t="s">
        <v>200</v>
      </c>
      <c r="D180" s="135" t="s">
        <v>198</v>
      </c>
      <c r="E180" s="141" t="s">
        <v>205</v>
      </c>
      <c r="F180" s="142" t="s">
        <v>101</v>
      </c>
      <c r="G180" s="142">
        <v>1</v>
      </c>
      <c r="H180" s="143" t="s">
        <v>194</v>
      </c>
      <c r="I180" s="143" t="s">
        <v>85</v>
      </c>
      <c r="J180" s="143" t="s">
        <v>85</v>
      </c>
      <c r="K180" s="138" t="s">
        <v>267</v>
      </c>
      <c r="L180" s="144">
        <f>M180</f>
        <v>130</v>
      </c>
      <c r="M180" s="130">
        <v>130</v>
      </c>
      <c r="N180" s="149">
        <v>0</v>
      </c>
      <c r="O180" s="149">
        <v>0</v>
      </c>
    </row>
    <row r="181" spans="1:15" s="27" customFormat="1" ht="17.25" customHeight="1" x14ac:dyDescent="0.2">
      <c r="A181" s="143" t="s">
        <v>58</v>
      </c>
      <c r="B181" s="143" t="s">
        <v>360</v>
      </c>
      <c r="C181" s="297" t="s">
        <v>526</v>
      </c>
      <c r="D181" s="135" t="s">
        <v>527</v>
      </c>
      <c r="E181" s="141" t="s">
        <v>205</v>
      </c>
      <c r="F181" s="142" t="s">
        <v>101</v>
      </c>
      <c r="G181" s="142">
        <v>1</v>
      </c>
      <c r="H181" s="143" t="s">
        <v>194</v>
      </c>
      <c r="I181" s="143" t="s">
        <v>85</v>
      </c>
      <c r="J181" s="143" t="s">
        <v>85</v>
      </c>
      <c r="K181" s="138" t="s">
        <v>267</v>
      </c>
      <c r="L181" s="144"/>
      <c r="M181" s="130">
        <v>108.413</v>
      </c>
      <c r="N181" s="149">
        <v>0</v>
      </c>
      <c r="O181" s="149">
        <v>0</v>
      </c>
    </row>
    <row r="182" spans="1:15" s="27" customFormat="1" ht="17.25" customHeight="1" x14ac:dyDescent="0.2">
      <c r="A182" s="143" t="s">
        <v>58</v>
      </c>
      <c r="B182" s="143" t="s">
        <v>360</v>
      </c>
      <c r="C182" s="297" t="s">
        <v>597</v>
      </c>
      <c r="D182" s="135" t="s">
        <v>598</v>
      </c>
      <c r="E182" s="141" t="s">
        <v>205</v>
      </c>
      <c r="F182" s="142" t="s">
        <v>101</v>
      </c>
      <c r="G182" s="142">
        <v>1</v>
      </c>
      <c r="H182" s="143" t="s">
        <v>194</v>
      </c>
      <c r="I182" s="143" t="s">
        <v>85</v>
      </c>
      <c r="J182" s="143" t="s">
        <v>85</v>
      </c>
      <c r="K182" s="138" t="s">
        <v>267</v>
      </c>
      <c r="L182" s="144"/>
      <c r="M182" s="130">
        <v>88</v>
      </c>
      <c r="N182" s="149">
        <v>0</v>
      </c>
      <c r="O182" s="149">
        <v>0</v>
      </c>
    </row>
    <row r="183" spans="1:15" s="27" customFormat="1" ht="27" customHeight="1" x14ac:dyDescent="0.2">
      <c r="A183" s="143" t="s">
        <v>58</v>
      </c>
      <c r="B183" s="143" t="s">
        <v>360</v>
      </c>
      <c r="C183" s="135" t="s">
        <v>123</v>
      </c>
      <c r="D183" s="135" t="s">
        <v>198</v>
      </c>
      <c r="E183" s="141" t="s">
        <v>205</v>
      </c>
      <c r="F183" s="142" t="s">
        <v>101</v>
      </c>
      <c r="G183" s="142">
        <v>1</v>
      </c>
      <c r="H183" s="143" t="s">
        <v>194</v>
      </c>
      <c r="I183" s="143" t="s">
        <v>85</v>
      </c>
      <c r="J183" s="143" t="s">
        <v>85</v>
      </c>
      <c r="K183" s="138" t="s">
        <v>267</v>
      </c>
      <c r="L183" s="144">
        <v>243.797</v>
      </c>
      <c r="M183" s="130">
        <v>455</v>
      </c>
      <c r="N183" s="149">
        <v>0</v>
      </c>
      <c r="O183" s="149">
        <v>0</v>
      </c>
    </row>
    <row r="184" spans="1:15" s="27" customFormat="1" ht="27" customHeight="1" x14ac:dyDescent="0.2">
      <c r="A184" s="143" t="s">
        <v>58</v>
      </c>
      <c r="B184" s="143" t="s">
        <v>360</v>
      </c>
      <c r="C184" s="135" t="s">
        <v>124</v>
      </c>
      <c r="D184" s="150" t="s">
        <v>603</v>
      </c>
      <c r="E184" s="141" t="s">
        <v>205</v>
      </c>
      <c r="F184" s="142" t="s">
        <v>101</v>
      </c>
      <c r="G184" s="142">
        <v>1</v>
      </c>
      <c r="H184" s="143" t="s">
        <v>194</v>
      </c>
      <c r="I184" s="143" t="s">
        <v>85</v>
      </c>
      <c r="J184" s="143" t="s">
        <v>85</v>
      </c>
      <c r="K184" s="138" t="s">
        <v>267</v>
      </c>
      <c r="L184" s="144">
        <f>M184</f>
        <v>331</v>
      </c>
      <c r="M184" s="130">
        <v>331</v>
      </c>
      <c r="N184" s="149">
        <v>0</v>
      </c>
      <c r="O184" s="149">
        <v>0</v>
      </c>
    </row>
    <row r="185" spans="1:15" s="27" customFormat="1" ht="43.5" customHeight="1" x14ac:dyDescent="0.2">
      <c r="A185" s="143" t="s">
        <v>58</v>
      </c>
      <c r="B185" s="143" t="s">
        <v>360</v>
      </c>
      <c r="C185" s="135" t="s">
        <v>125</v>
      </c>
      <c r="D185" s="150" t="s">
        <v>604</v>
      </c>
      <c r="E185" s="141" t="s">
        <v>205</v>
      </c>
      <c r="F185" s="142" t="s">
        <v>101</v>
      </c>
      <c r="G185" s="142">
        <v>1</v>
      </c>
      <c r="H185" s="143" t="s">
        <v>194</v>
      </c>
      <c r="I185" s="143" t="s">
        <v>85</v>
      </c>
      <c r="J185" s="143" t="s">
        <v>85</v>
      </c>
      <c r="K185" s="138" t="s">
        <v>267</v>
      </c>
      <c r="L185" s="144">
        <v>502.45</v>
      </c>
      <c r="M185" s="130">
        <v>1908.44</v>
      </c>
      <c r="N185" s="149">
        <v>0</v>
      </c>
      <c r="O185" s="149">
        <v>0</v>
      </c>
    </row>
    <row r="186" spans="1:15" s="27" customFormat="1" ht="16.5" customHeight="1" x14ac:dyDescent="0.2">
      <c r="A186" s="143" t="s">
        <v>58</v>
      </c>
      <c r="B186" s="143" t="s">
        <v>360</v>
      </c>
      <c r="C186" s="296" t="s">
        <v>162</v>
      </c>
      <c r="D186" s="150" t="s">
        <v>198</v>
      </c>
      <c r="E186" s="141" t="s">
        <v>205</v>
      </c>
      <c r="F186" s="142" t="s">
        <v>101</v>
      </c>
      <c r="G186" s="142">
        <v>1</v>
      </c>
      <c r="H186" s="143" t="s">
        <v>194</v>
      </c>
      <c r="I186" s="143" t="s">
        <v>85</v>
      </c>
      <c r="J186" s="143" t="s">
        <v>85</v>
      </c>
      <c r="K186" s="138" t="s">
        <v>267</v>
      </c>
      <c r="L186" s="147"/>
      <c r="M186" s="148">
        <v>215</v>
      </c>
      <c r="N186" s="149">
        <v>0</v>
      </c>
      <c r="O186" s="149">
        <v>0</v>
      </c>
    </row>
    <row r="187" spans="1:15" s="27" customFormat="1" ht="28.5" customHeight="1" x14ac:dyDescent="0.2">
      <c r="A187" s="143" t="s">
        <v>58</v>
      </c>
      <c r="B187" s="143" t="s">
        <v>360</v>
      </c>
      <c r="C187" s="296" t="s">
        <v>158</v>
      </c>
      <c r="D187" s="150" t="s">
        <v>198</v>
      </c>
      <c r="E187" s="141" t="s">
        <v>205</v>
      </c>
      <c r="F187" s="142" t="s">
        <v>101</v>
      </c>
      <c r="G187" s="142">
        <v>1</v>
      </c>
      <c r="H187" s="143" t="s">
        <v>194</v>
      </c>
      <c r="I187" s="143" t="s">
        <v>85</v>
      </c>
      <c r="J187" s="143" t="s">
        <v>85</v>
      </c>
      <c r="K187" s="138" t="s">
        <v>267</v>
      </c>
      <c r="L187" s="147"/>
      <c r="M187" s="148">
        <v>999.99900000000002</v>
      </c>
      <c r="N187" s="149">
        <v>0</v>
      </c>
      <c r="O187" s="149">
        <v>0</v>
      </c>
    </row>
    <row r="188" spans="1:15" s="27" customFormat="1" ht="45" customHeight="1" x14ac:dyDescent="0.2">
      <c r="A188" s="143" t="s">
        <v>58</v>
      </c>
      <c r="B188" s="143" t="s">
        <v>360</v>
      </c>
      <c r="C188" s="296" t="s">
        <v>341</v>
      </c>
      <c r="D188" s="150" t="s">
        <v>673</v>
      </c>
      <c r="E188" s="141" t="s">
        <v>205</v>
      </c>
      <c r="F188" s="142" t="s">
        <v>101</v>
      </c>
      <c r="G188" s="142">
        <v>1</v>
      </c>
      <c r="H188" s="143" t="s">
        <v>194</v>
      </c>
      <c r="I188" s="143" t="s">
        <v>85</v>
      </c>
      <c r="J188" s="143" t="s">
        <v>85</v>
      </c>
      <c r="K188" s="138" t="s">
        <v>267</v>
      </c>
      <c r="L188" s="147"/>
      <c r="M188" s="148">
        <v>3205.6</v>
      </c>
      <c r="N188" s="149">
        <v>0</v>
      </c>
      <c r="O188" s="149">
        <v>0</v>
      </c>
    </row>
    <row r="189" spans="1:15" s="27" customFormat="1" ht="30" customHeight="1" x14ac:dyDescent="0.2">
      <c r="A189" s="143" t="s">
        <v>58</v>
      </c>
      <c r="B189" s="143" t="s">
        <v>360</v>
      </c>
      <c r="C189" s="296" t="s">
        <v>126</v>
      </c>
      <c r="D189" s="150" t="s">
        <v>198</v>
      </c>
      <c r="E189" s="141" t="s">
        <v>205</v>
      </c>
      <c r="F189" s="142" t="s">
        <v>101</v>
      </c>
      <c r="G189" s="142">
        <v>1</v>
      </c>
      <c r="H189" s="143" t="s">
        <v>194</v>
      </c>
      <c r="I189" s="143" t="s">
        <v>85</v>
      </c>
      <c r="J189" s="143" t="s">
        <v>85</v>
      </c>
      <c r="K189" s="138" t="s">
        <v>267</v>
      </c>
      <c r="L189" s="157">
        <f t="shared" ref="L189:L197" si="19">M189</f>
        <v>260</v>
      </c>
      <c r="M189" s="149">
        <v>260</v>
      </c>
      <c r="N189" s="149">
        <v>0</v>
      </c>
      <c r="O189" s="149">
        <v>0</v>
      </c>
    </row>
    <row r="190" spans="1:15" s="27" customFormat="1" ht="30" customHeight="1" x14ac:dyDescent="0.2">
      <c r="A190" s="143" t="s">
        <v>58</v>
      </c>
      <c r="B190" s="143" t="s">
        <v>360</v>
      </c>
      <c r="C190" s="296" t="s">
        <v>201</v>
      </c>
      <c r="D190" s="296" t="s">
        <v>198</v>
      </c>
      <c r="E190" s="141" t="s">
        <v>205</v>
      </c>
      <c r="F190" s="142" t="s">
        <v>101</v>
      </c>
      <c r="G190" s="142">
        <v>1</v>
      </c>
      <c r="H190" s="143" t="s">
        <v>194</v>
      </c>
      <c r="I190" s="143" t="s">
        <v>85</v>
      </c>
      <c r="J190" s="143" t="s">
        <v>85</v>
      </c>
      <c r="K190" s="138" t="s">
        <v>267</v>
      </c>
      <c r="L190" s="157">
        <f t="shared" si="19"/>
        <v>790</v>
      </c>
      <c r="M190" s="149">
        <v>790</v>
      </c>
      <c r="N190" s="149">
        <v>0</v>
      </c>
      <c r="O190" s="149">
        <v>0</v>
      </c>
    </row>
    <row r="191" spans="1:15" s="27" customFormat="1" ht="32.25" customHeight="1" x14ac:dyDescent="0.2">
      <c r="A191" s="143" t="s">
        <v>58</v>
      </c>
      <c r="B191" s="143" t="s">
        <v>360</v>
      </c>
      <c r="C191" s="296" t="s">
        <v>159</v>
      </c>
      <c r="D191" s="296" t="s">
        <v>198</v>
      </c>
      <c r="E191" s="141" t="s">
        <v>205</v>
      </c>
      <c r="F191" s="142" t="s">
        <v>101</v>
      </c>
      <c r="G191" s="142">
        <v>1</v>
      </c>
      <c r="H191" s="143" t="s">
        <v>194</v>
      </c>
      <c r="I191" s="143" t="s">
        <v>85</v>
      </c>
      <c r="J191" s="143" t="s">
        <v>85</v>
      </c>
      <c r="K191" s="138" t="s">
        <v>267</v>
      </c>
      <c r="L191" s="157"/>
      <c r="M191" s="149">
        <v>520</v>
      </c>
      <c r="N191" s="149">
        <v>0</v>
      </c>
      <c r="O191" s="149">
        <v>0</v>
      </c>
    </row>
    <row r="192" spans="1:15" s="27" customFormat="1" ht="27" customHeight="1" x14ac:dyDescent="0.2">
      <c r="A192" s="143" t="s">
        <v>58</v>
      </c>
      <c r="B192" s="143" t="s">
        <v>360</v>
      </c>
      <c r="C192" s="296" t="s">
        <v>127</v>
      </c>
      <c r="D192" s="296" t="s">
        <v>465</v>
      </c>
      <c r="E192" s="141" t="s">
        <v>205</v>
      </c>
      <c r="F192" s="142" t="s">
        <v>101</v>
      </c>
      <c r="G192" s="142">
        <v>1</v>
      </c>
      <c r="H192" s="143" t="s">
        <v>194</v>
      </c>
      <c r="I192" s="143" t="s">
        <v>85</v>
      </c>
      <c r="J192" s="143" t="s">
        <v>85</v>
      </c>
      <c r="K192" s="138" t="s">
        <v>267</v>
      </c>
      <c r="L192" s="158">
        <f t="shared" si="19"/>
        <v>1102.3869999999999</v>
      </c>
      <c r="M192" s="140">
        <v>1102.3869999999999</v>
      </c>
      <c r="N192" s="149">
        <v>0</v>
      </c>
      <c r="O192" s="149">
        <v>0</v>
      </c>
    </row>
    <row r="193" spans="1:15" s="27" customFormat="1" ht="29.25" customHeight="1" x14ac:dyDescent="0.2">
      <c r="A193" s="143" t="s">
        <v>58</v>
      </c>
      <c r="B193" s="143" t="s">
        <v>360</v>
      </c>
      <c r="C193" s="135" t="s">
        <v>202</v>
      </c>
      <c r="D193" s="135" t="s">
        <v>198</v>
      </c>
      <c r="E193" s="141" t="s">
        <v>205</v>
      </c>
      <c r="F193" s="142" t="s">
        <v>101</v>
      </c>
      <c r="G193" s="142">
        <v>1</v>
      </c>
      <c r="H193" s="143" t="s">
        <v>194</v>
      </c>
      <c r="I193" s="143" t="s">
        <v>85</v>
      </c>
      <c r="J193" s="143" t="s">
        <v>85</v>
      </c>
      <c r="K193" s="138" t="s">
        <v>267</v>
      </c>
      <c r="L193" s="158">
        <f t="shared" si="19"/>
        <v>330</v>
      </c>
      <c r="M193" s="140">
        <v>330</v>
      </c>
      <c r="N193" s="149">
        <v>0</v>
      </c>
      <c r="O193" s="149">
        <v>0</v>
      </c>
    </row>
    <row r="194" spans="1:15" s="27" customFormat="1" ht="28.5" customHeight="1" x14ac:dyDescent="0.2">
      <c r="A194" s="143" t="s">
        <v>58</v>
      </c>
      <c r="B194" s="143" t="s">
        <v>360</v>
      </c>
      <c r="C194" s="296" t="s">
        <v>128</v>
      </c>
      <c r="D194" s="135" t="s">
        <v>198</v>
      </c>
      <c r="E194" s="141" t="s">
        <v>205</v>
      </c>
      <c r="F194" s="142" t="s">
        <v>101</v>
      </c>
      <c r="G194" s="142">
        <v>1</v>
      </c>
      <c r="H194" s="143" t="s">
        <v>194</v>
      </c>
      <c r="I194" s="143" t="s">
        <v>85</v>
      </c>
      <c r="J194" s="143" t="s">
        <v>85</v>
      </c>
      <c r="K194" s="138" t="s">
        <v>267</v>
      </c>
      <c r="L194" s="157">
        <f t="shared" si="19"/>
        <v>420</v>
      </c>
      <c r="M194" s="149">
        <v>420</v>
      </c>
      <c r="N194" s="149">
        <v>0</v>
      </c>
      <c r="O194" s="149">
        <v>0</v>
      </c>
    </row>
    <row r="195" spans="1:15" s="27" customFormat="1" ht="27" customHeight="1" x14ac:dyDescent="0.2">
      <c r="A195" s="143" t="s">
        <v>58</v>
      </c>
      <c r="B195" s="143" t="s">
        <v>360</v>
      </c>
      <c r="C195" s="296" t="s">
        <v>165</v>
      </c>
      <c r="D195" s="135" t="s">
        <v>594</v>
      </c>
      <c r="E195" s="141" t="s">
        <v>205</v>
      </c>
      <c r="F195" s="142" t="s">
        <v>101</v>
      </c>
      <c r="G195" s="142">
        <v>1</v>
      </c>
      <c r="H195" s="143" t="s">
        <v>194</v>
      </c>
      <c r="I195" s="143" t="s">
        <v>85</v>
      </c>
      <c r="J195" s="143" t="s">
        <v>85</v>
      </c>
      <c r="K195" s="138" t="s">
        <v>267</v>
      </c>
      <c r="L195" s="157">
        <f t="shared" si="19"/>
        <v>577.09625000000005</v>
      </c>
      <c r="M195" s="149">
        <v>577.09625000000005</v>
      </c>
      <c r="N195" s="149">
        <v>0</v>
      </c>
      <c r="O195" s="149">
        <v>0</v>
      </c>
    </row>
    <row r="196" spans="1:15" s="27" customFormat="1" ht="28.5" customHeight="1" x14ac:dyDescent="0.2">
      <c r="A196" s="143" t="s">
        <v>58</v>
      </c>
      <c r="B196" s="143" t="s">
        <v>360</v>
      </c>
      <c r="C196" s="135" t="s">
        <v>129</v>
      </c>
      <c r="D196" s="150" t="s">
        <v>674</v>
      </c>
      <c r="E196" s="141" t="s">
        <v>205</v>
      </c>
      <c r="F196" s="142" t="s">
        <v>101</v>
      </c>
      <c r="G196" s="142">
        <v>1</v>
      </c>
      <c r="H196" s="143" t="s">
        <v>194</v>
      </c>
      <c r="I196" s="143" t="s">
        <v>85</v>
      </c>
      <c r="J196" s="143" t="s">
        <v>85</v>
      </c>
      <c r="K196" s="138" t="s">
        <v>267</v>
      </c>
      <c r="L196" s="144">
        <f t="shared" si="19"/>
        <v>400</v>
      </c>
      <c r="M196" s="130">
        <v>400</v>
      </c>
      <c r="N196" s="149">
        <v>0</v>
      </c>
      <c r="O196" s="149">
        <v>0</v>
      </c>
    </row>
    <row r="197" spans="1:15" s="27" customFormat="1" ht="28.5" customHeight="1" x14ac:dyDescent="0.2">
      <c r="A197" s="143" t="s">
        <v>58</v>
      </c>
      <c r="B197" s="143" t="s">
        <v>360</v>
      </c>
      <c r="C197" s="296" t="s">
        <v>130</v>
      </c>
      <c r="D197" s="150" t="s">
        <v>198</v>
      </c>
      <c r="E197" s="141" t="s">
        <v>205</v>
      </c>
      <c r="F197" s="142" t="s">
        <v>101</v>
      </c>
      <c r="G197" s="142">
        <v>1</v>
      </c>
      <c r="H197" s="143" t="s">
        <v>194</v>
      </c>
      <c r="I197" s="143" t="s">
        <v>85</v>
      </c>
      <c r="J197" s="143" t="s">
        <v>85</v>
      </c>
      <c r="K197" s="138" t="s">
        <v>267</v>
      </c>
      <c r="L197" s="157">
        <f t="shared" si="19"/>
        <v>350</v>
      </c>
      <c r="M197" s="149">
        <v>350</v>
      </c>
      <c r="N197" s="149">
        <v>0</v>
      </c>
      <c r="O197" s="149">
        <v>0</v>
      </c>
    </row>
    <row r="198" spans="1:15" s="27" customFormat="1" ht="27" customHeight="1" x14ac:dyDescent="0.2">
      <c r="A198" s="143" t="s">
        <v>58</v>
      </c>
      <c r="B198" s="143" t="s">
        <v>360</v>
      </c>
      <c r="C198" s="296" t="s">
        <v>131</v>
      </c>
      <c r="D198" s="150" t="s">
        <v>198</v>
      </c>
      <c r="E198" s="141" t="s">
        <v>205</v>
      </c>
      <c r="F198" s="142" t="s">
        <v>101</v>
      </c>
      <c r="G198" s="142">
        <v>1</v>
      </c>
      <c r="H198" s="143" t="s">
        <v>194</v>
      </c>
      <c r="I198" s="143" t="s">
        <v>85</v>
      </c>
      <c r="J198" s="143" t="s">
        <v>85</v>
      </c>
      <c r="K198" s="138" t="s">
        <v>267</v>
      </c>
      <c r="L198" s="157">
        <v>2193.3560000000002</v>
      </c>
      <c r="M198" s="149">
        <v>790</v>
      </c>
      <c r="N198" s="149">
        <v>0</v>
      </c>
      <c r="O198" s="149">
        <v>0</v>
      </c>
    </row>
    <row r="199" spans="1:15" s="27" customFormat="1" ht="30" customHeight="1" x14ac:dyDescent="0.2">
      <c r="A199" s="143" t="s">
        <v>58</v>
      </c>
      <c r="B199" s="143" t="s">
        <v>360</v>
      </c>
      <c r="C199" s="135" t="s">
        <v>160</v>
      </c>
      <c r="D199" s="150" t="s">
        <v>198</v>
      </c>
      <c r="E199" s="141" t="s">
        <v>205</v>
      </c>
      <c r="F199" s="142" t="s">
        <v>101</v>
      </c>
      <c r="G199" s="142">
        <v>1</v>
      </c>
      <c r="H199" s="143" t="s">
        <v>194</v>
      </c>
      <c r="I199" s="143" t="s">
        <v>85</v>
      </c>
      <c r="J199" s="143" t="s">
        <v>85</v>
      </c>
      <c r="K199" s="138" t="s">
        <v>267</v>
      </c>
      <c r="L199" s="144">
        <v>2737.9490000000001</v>
      </c>
      <c r="M199" s="130">
        <v>1150</v>
      </c>
      <c r="N199" s="149">
        <v>0</v>
      </c>
      <c r="O199" s="149">
        <v>0</v>
      </c>
    </row>
    <row r="200" spans="1:15" s="27" customFormat="1" ht="39.75" customHeight="1" x14ac:dyDescent="0.2">
      <c r="A200" s="143" t="s">
        <v>58</v>
      </c>
      <c r="B200" s="143" t="s">
        <v>360</v>
      </c>
      <c r="C200" s="135" t="s">
        <v>132</v>
      </c>
      <c r="D200" s="150" t="s">
        <v>638</v>
      </c>
      <c r="E200" s="141" t="s">
        <v>205</v>
      </c>
      <c r="F200" s="142" t="s">
        <v>101</v>
      </c>
      <c r="G200" s="142">
        <v>1</v>
      </c>
      <c r="H200" s="143" t="s">
        <v>194</v>
      </c>
      <c r="I200" s="143" t="s">
        <v>85</v>
      </c>
      <c r="J200" s="143" t="s">
        <v>85</v>
      </c>
      <c r="K200" s="138" t="s">
        <v>267</v>
      </c>
      <c r="L200" s="144">
        <f t="shared" ref="L200:L207" si="20">M200</f>
        <v>946.04899999999998</v>
      </c>
      <c r="M200" s="59">
        <v>946.04899999999998</v>
      </c>
      <c r="N200" s="149">
        <v>0</v>
      </c>
      <c r="O200" s="149">
        <v>0</v>
      </c>
    </row>
    <row r="201" spans="1:15" s="27" customFormat="1" ht="30.75" customHeight="1" x14ac:dyDescent="0.2">
      <c r="A201" s="143" t="s">
        <v>58</v>
      </c>
      <c r="B201" s="143" t="s">
        <v>360</v>
      </c>
      <c r="C201" s="296" t="s">
        <v>133</v>
      </c>
      <c r="D201" s="150" t="s">
        <v>198</v>
      </c>
      <c r="E201" s="141" t="s">
        <v>205</v>
      </c>
      <c r="F201" s="142" t="s">
        <v>101</v>
      </c>
      <c r="G201" s="142">
        <v>1</v>
      </c>
      <c r="H201" s="143" t="s">
        <v>194</v>
      </c>
      <c r="I201" s="143" t="s">
        <v>85</v>
      </c>
      <c r="J201" s="143" t="s">
        <v>85</v>
      </c>
      <c r="K201" s="138" t="s">
        <v>267</v>
      </c>
      <c r="L201" s="157">
        <f t="shared" si="20"/>
        <v>145</v>
      </c>
      <c r="M201" s="149">
        <v>145</v>
      </c>
      <c r="N201" s="149">
        <v>0</v>
      </c>
      <c r="O201" s="149">
        <v>0</v>
      </c>
    </row>
    <row r="202" spans="1:15" s="27" customFormat="1" ht="16.5" customHeight="1" x14ac:dyDescent="0.2">
      <c r="A202" s="143" t="s">
        <v>58</v>
      </c>
      <c r="B202" s="143" t="s">
        <v>360</v>
      </c>
      <c r="C202" s="296" t="s">
        <v>479</v>
      </c>
      <c r="D202" s="150" t="s">
        <v>480</v>
      </c>
      <c r="E202" s="141" t="s">
        <v>205</v>
      </c>
      <c r="F202" s="142" t="s">
        <v>101</v>
      </c>
      <c r="G202" s="142">
        <v>1</v>
      </c>
      <c r="H202" s="143" t="s">
        <v>194</v>
      </c>
      <c r="I202" s="143" t="s">
        <v>85</v>
      </c>
      <c r="J202" s="143" t="s">
        <v>85</v>
      </c>
      <c r="K202" s="138" t="s">
        <v>267</v>
      </c>
      <c r="L202" s="157"/>
      <c r="M202" s="149">
        <v>435.77080000000001</v>
      </c>
      <c r="N202" s="149">
        <v>0</v>
      </c>
      <c r="O202" s="149">
        <v>0</v>
      </c>
    </row>
    <row r="203" spans="1:15" s="27" customFormat="1" ht="17.25" customHeight="1" x14ac:dyDescent="0.2">
      <c r="A203" s="143" t="s">
        <v>58</v>
      </c>
      <c r="B203" s="143" t="s">
        <v>360</v>
      </c>
      <c r="C203" s="135" t="s">
        <v>204</v>
      </c>
      <c r="D203" s="150" t="s">
        <v>203</v>
      </c>
      <c r="E203" s="141" t="s">
        <v>205</v>
      </c>
      <c r="F203" s="142" t="s">
        <v>101</v>
      </c>
      <c r="G203" s="142">
        <v>1</v>
      </c>
      <c r="H203" s="143" t="s">
        <v>194</v>
      </c>
      <c r="I203" s="143" t="s">
        <v>85</v>
      </c>
      <c r="J203" s="143" t="s">
        <v>85</v>
      </c>
      <c r="K203" s="138" t="s">
        <v>267</v>
      </c>
      <c r="L203" s="144">
        <f t="shared" si="20"/>
        <v>650</v>
      </c>
      <c r="M203" s="130">
        <v>650</v>
      </c>
      <c r="N203" s="149">
        <v>0</v>
      </c>
      <c r="O203" s="149">
        <v>0</v>
      </c>
    </row>
    <row r="204" spans="1:15" s="27" customFormat="1" ht="15" customHeight="1" x14ac:dyDescent="0.2">
      <c r="A204" s="143" t="s">
        <v>58</v>
      </c>
      <c r="B204" s="143" t="s">
        <v>360</v>
      </c>
      <c r="C204" s="296" t="s">
        <v>134</v>
      </c>
      <c r="D204" s="150" t="s">
        <v>203</v>
      </c>
      <c r="E204" s="141" t="s">
        <v>205</v>
      </c>
      <c r="F204" s="142" t="s">
        <v>101</v>
      </c>
      <c r="G204" s="142">
        <v>1</v>
      </c>
      <c r="H204" s="143" t="s">
        <v>194</v>
      </c>
      <c r="I204" s="143" t="s">
        <v>85</v>
      </c>
      <c r="J204" s="143" t="s">
        <v>85</v>
      </c>
      <c r="K204" s="138" t="s">
        <v>267</v>
      </c>
      <c r="L204" s="157">
        <f t="shared" si="20"/>
        <v>150</v>
      </c>
      <c r="M204" s="149">
        <v>150</v>
      </c>
      <c r="N204" s="149">
        <v>0</v>
      </c>
      <c r="O204" s="149">
        <v>0</v>
      </c>
    </row>
    <row r="205" spans="1:15" s="27" customFormat="1" ht="13.5" customHeight="1" x14ac:dyDescent="0.2">
      <c r="A205" s="143" t="s">
        <v>58</v>
      </c>
      <c r="B205" s="143" t="s">
        <v>360</v>
      </c>
      <c r="C205" s="296" t="s">
        <v>135</v>
      </c>
      <c r="D205" s="150" t="s">
        <v>203</v>
      </c>
      <c r="E205" s="141" t="s">
        <v>205</v>
      </c>
      <c r="F205" s="142" t="s">
        <v>101</v>
      </c>
      <c r="G205" s="142">
        <v>1</v>
      </c>
      <c r="H205" s="143" t="s">
        <v>194</v>
      </c>
      <c r="I205" s="143" t="s">
        <v>85</v>
      </c>
      <c r="J205" s="143" t="s">
        <v>85</v>
      </c>
      <c r="K205" s="138" t="s">
        <v>267</v>
      </c>
      <c r="L205" s="157">
        <f t="shared" si="20"/>
        <v>284</v>
      </c>
      <c r="M205" s="149">
        <v>284</v>
      </c>
      <c r="N205" s="149">
        <v>0</v>
      </c>
      <c r="O205" s="149">
        <v>0</v>
      </c>
    </row>
    <row r="206" spans="1:15" s="27" customFormat="1" ht="17.25" customHeight="1" x14ac:dyDescent="0.2">
      <c r="A206" s="143" t="s">
        <v>58</v>
      </c>
      <c r="B206" s="143" t="s">
        <v>360</v>
      </c>
      <c r="C206" s="296" t="s">
        <v>136</v>
      </c>
      <c r="D206" s="150" t="s">
        <v>203</v>
      </c>
      <c r="E206" s="141" t="s">
        <v>205</v>
      </c>
      <c r="F206" s="142" t="s">
        <v>101</v>
      </c>
      <c r="G206" s="142">
        <v>1</v>
      </c>
      <c r="H206" s="143" t="s">
        <v>194</v>
      </c>
      <c r="I206" s="143" t="s">
        <v>85</v>
      </c>
      <c r="J206" s="143" t="s">
        <v>85</v>
      </c>
      <c r="K206" s="138" t="s">
        <v>267</v>
      </c>
      <c r="L206" s="157">
        <f t="shared" si="20"/>
        <v>790</v>
      </c>
      <c r="M206" s="149">
        <v>790</v>
      </c>
      <c r="N206" s="149">
        <v>0</v>
      </c>
      <c r="O206" s="149">
        <v>0</v>
      </c>
    </row>
    <row r="207" spans="1:15" s="27" customFormat="1" ht="17.25" customHeight="1" x14ac:dyDescent="0.2">
      <c r="A207" s="143" t="s">
        <v>58</v>
      </c>
      <c r="B207" s="143" t="s">
        <v>360</v>
      </c>
      <c r="C207" s="296" t="s">
        <v>167</v>
      </c>
      <c r="D207" s="150" t="s">
        <v>203</v>
      </c>
      <c r="E207" s="141" t="s">
        <v>205</v>
      </c>
      <c r="F207" s="142" t="s">
        <v>101</v>
      </c>
      <c r="G207" s="142">
        <v>1</v>
      </c>
      <c r="H207" s="143" t="s">
        <v>194</v>
      </c>
      <c r="I207" s="143" t="s">
        <v>85</v>
      </c>
      <c r="J207" s="143" t="s">
        <v>85</v>
      </c>
      <c r="K207" s="138" t="s">
        <v>267</v>
      </c>
      <c r="L207" s="157">
        <f t="shared" si="20"/>
        <v>600</v>
      </c>
      <c r="M207" s="149">
        <v>600</v>
      </c>
      <c r="N207" s="149">
        <v>0</v>
      </c>
      <c r="O207" s="149">
        <v>0</v>
      </c>
    </row>
    <row r="208" spans="1:15" s="27" customFormat="1" ht="15" customHeight="1" x14ac:dyDescent="0.2">
      <c r="A208" s="143" t="s">
        <v>58</v>
      </c>
      <c r="B208" s="143" t="s">
        <v>360</v>
      </c>
      <c r="C208" s="296" t="s">
        <v>239</v>
      </c>
      <c r="D208" s="150" t="s">
        <v>203</v>
      </c>
      <c r="E208" s="141" t="s">
        <v>205</v>
      </c>
      <c r="F208" s="142" t="s">
        <v>101</v>
      </c>
      <c r="G208" s="142">
        <v>1</v>
      </c>
      <c r="H208" s="143" t="s">
        <v>194</v>
      </c>
      <c r="I208" s="143" t="s">
        <v>85</v>
      </c>
      <c r="J208" s="143" t="s">
        <v>85</v>
      </c>
      <c r="K208" s="138" t="s">
        <v>267</v>
      </c>
      <c r="L208" s="157">
        <v>269.93200000000002</v>
      </c>
      <c r="M208" s="149">
        <v>190</v>
      </c>
      <c r="N208" s="149">
        <v>0</v>
      </c>
      <c r="O208" s="149">
        <v>0</v>
      </c>
    </row>
    <row r="209" spans="1:15" s="27" customFormat="1" ht="96" customHeight="1" x14ac:dyDescent="0.2">
      <c r="A209" s="143" t="s">
        <v>58</v>
      </c>
      <c r="B209" s="143" t="s">
        <v>360</v>
      </c>
      <c r="C209" s="135" t="s">
        <v>138</v>
      </c>
      <c r="D209" s="230" t="s">
        <v>699</v>
      </c>
      <c r="E209" s="141" t="s">
        <v>205</v>
      </c>
      <c r="F209" s="142" t="s">
        <v>101</v>
      </c>
      <c r="G209" s="142">
        <v>1</v>
      </c>
      <c r="H209" s="143" t="s">
        <v>194</v>
      </c>
      <c r="I209" s="143" t="s">
        <v>85</v>
      </c>
      <c r="J209" s="143" t="s">
        <v>85</v>
      </c>
      <c r="K209" s="138" t="s">
        <v>267</v>
      </c>
      <c r="L209" s="144">
        <f>M209</f>
        <v>3135.4850000000001</v>
      </c>
      <c r="M209" s="130">
        <v>3135.4850000000001</v>
      </c>
      <c r="N209" s="149">
        <v>0</v>
      </c>
      <c r="O209" s="149">
        <v>0</v>
      </c>
    </row>
    <row r="210" spans="1:15" s="27" customFormat="1" ht="17.25" customHeight="1" x14ac:dyDescent="0.2">
      <c r="A210" s="143" t="s">
        <v>58</v>
      </c>
      <c r="B210" s="143" t="s">
        <v>360</v>
      </c>
      <c r="C210" s="135" t="s">
        <v>139</v>
      </c>
      <c r="D210" s="150" t="s">
        <v>203</v>
      </c>
      <c r="E210" s="141" t="s">
        <v>205</v>
      </c>
      <c r="F210" s="142" t="s">
        <v>101</v>
      </c>
      <c r="G210" s="142">
        <v>1</v>
      </c>
      <c r="H210" s="143" t="s">
        <v>194</v>
      </c>
      <c r="I210" s="143" t="s">
        <v>85</v>
      </c>
      <c r="J210" s="143" t="s">
        <v>85</v>
      </c>
      <c r="K210" s="138" t="s">
        <v>267</v>
      </c>
      <c r="L210" s="144">
        <f>M210</f>
        <v>965</v>
      </c>
      <c r="M210" s="130">
        <v>965</v>
      </c>
      <c r="N210" s="149">
        <v>0</v>
      </c>
      <c r="O210" s="149">
        <v>0</v>
      </c>
    </row>
    <row r="211" spans="1:15" s="27" customFormat="1" ht="15.75" customHeight="1" x14ac:dyDescent="0.2">
      <c r="A211" s="143" t="s">
        <v>58</v>
      </c>
      <c r="B211" s="143" t="s">
        <v>360</v>
      </c>
      <c r="C211" s="296" t="s">
        <v>140</v>
      </c>
      <c r="D211" s="296" t="s">
        <v>203</v>
      </c>
      <c r="E211" s="141" t="s">
        <v>205</v>
      </c>
      <c r="F211" s="142" t="s">
        <v>101</v>
      </c>
      <c r="G211" s="142">
        <v>1</v>
      </c>
      <c r="H211" s="143" t="s">
        <v>194</v>
      </c>
      <c r="I211" s="143" t="s">
        <v>85</v>
      </c>
      <c r="J211" s="143" t="s">
        <v>85</v>
      </c>
      <c r="K211" s="138" t="s">
        <v>267</v>
      </c>
      <c r="L211" s="157">
        <f>M211</f>
        <v>320</v>
      </c>
      <c r="M211" s="149">
        <v>320</v>
      </c>
      <c r="N211" s="149">
        <v>0</v>
      </c>
      <c r="O211" s="149">
        <v>0</v>
      </c>
    </row>
    <row r="212" spans="1:15" s="27" customFormat="1" ht="15.75" customHeight="1" x14ac:dyDescent="0.2">
      <c r="A212" s="143" t="s">
        <v>58</v>
      </c>
      <c r="B212" s="143" t="s">
        <v>360</v>
      </c>
      <c r="C212" s="296" t="s">
        <v>599</v>
      </c>
      <c r="D212" s="190" t="s">
        <v>600</v>
      </c>
      <c r="E212" s="141" t="s">
        <v>205</v>
      </c>
      <c r="F212" s="142" t="s">
        <v>101</v>
      </c>
      <c r="G212" s="142">
        <v>1</v>
      </c>
      <c r="H212" s="143" t="s">
        <v>194</v>
      </c>
      <c r="I212" s="143" t="s">
        <v>85</v>
      </c>
      <c r="J212" s="143" t="s">
        <v>85</v>
      </c>
      <c r="K212" s="138" t="s">
        <v>267</v>
      </c>
      <c r="L212" s="157">
        <f>M212</f>
        <v>534.6</v>
      </c>
      <c r="M212" s="149">
        <v>534.6</v>
      </c>
      <c r="N212" s="149">
        <v>0</v>
      </c>
      <c r="O212" s="149">
        <v>0</v>
      </c>
    </row>
    <row r="213" spans="1:15" s="27" customFormat="1" ht="27.75" customHeight="1" x14ac:dyDescent="0.2">
      <c r="A213" s="143" t="s">
        <v>58</v>
      </c>
      <c r="B213" s="143" t="s">
        <v>360</v>
      </c>
      <c r="C213" s="296" t="s">
        <v>237</v>
      </c>
      <c r="D213" s="159" t="s">
        <v>775</v>
      </c>
      <c r="E213" s="141" t="s">
        <v>205</v>
      </c>
      <c r="F213" s="142" t="s">
        <v>101</v>
      </c>
      <c r="G213" s="142">
        <v>1</v>
      </c>
      <c r="H213" s="143" t="s">
        <v>194</v>
      </c>
      <c r="I213" s="143" t="s">
        <v>85</v>
      </c>
      <c r="J213" s="143" t="s">
        <v>85</v>
      </c>
      <c r="K213" s="138" t="s">
        <v>267</v>
      </c>
      <c r="L213" s="157">
        <v>184.023</v>
      </c>
      <c r="M213" s="149">
        <v>42111.016000000003</v>
      </c>
      <c r="N213" s="149">
        <v>0</v>
      </c>
      <c r="O213" s="149">
        <v>0</v>
      </c>
    </row>
    <row r="214" spans="1:15" s="27" customFormat="1" ht="16.5" customHeight="1" x14ac:dyDescent="0.2">
      <c r="A214" s="143" t="s">
        <v>58</v>
      </c>
      <c r="B214" s="143" t="s">
        <v>360</v>
      </c>
      <c r="C214" s="135" t="s">
        <v>342</v>
      </c>
      <c r="D214" s="134" t="s">
        <v>203</v>
      </c>
      <c r="E214" s="141" t="s">
        <v>205</v>
      </c>
      <c r="F214" s="142" t="s">
        <v>101</v>
      </c>
      <c r="G214" s="142">
        <v>1</v>
      </c>
      <c r="H214" s="143" t="s">
        <v>194</v>
      </c>
      <c r="I214" s="143" t="s">
        <v>85</v>
      </c>
      <c r="J214" s="143" t="s">
        <v>85</v>
      </c>
      <c r="K214" s="138" t="s">
        <v>267</v>
      </c>
      <c r="L214" s="144">
        <f>M214</f>
        <v>798</v>
      </c>
      <c r="M214" s="130">
        <v>798</v>
      </c>
      <c r="N214" s="140">
        <v>0</v>
      </c>
      <c r="O214" s="140">
        <v>0</v>
      </c>
    </row>
    <row r="215" spans="1:15" ht="16.5" customHeight="1" x14ac:dyDescent="0.25">
      <c r="A215" s="143" t="s">
        <v>58</v>
      </c>
      <c r="B215" s="143" t="s">
        <v>360</v>
      </c>
      <c r="C215" s="135" t="s">
        <v>233</v>
      </c>
      <c r="D215" s="154" t="s">
        <v>425</v>
      </c>
      <c r="E215" s="141" t="s">
        <v>205</v>
      </c>
      <c r="F215" s="136" t="s">
        <v>101</v>
      </c>
      <c r="G215" s="136" t="s">
        <v>85</v>
      </c>
      <c r="H215" s="143" t="s">
        <v>194</v>
      </c>
      <c r="I215" s="143" t="s">
        <v>85</v>
      </c>
      <c r="J215" s="143" t="s">
        <v>85</v>
      </c>
      <c r="K215" s="155" t="s">
        <v>267</v>
      </c>
      <c r="L215" s="191">
        <f>M215</f>
        <v>63.446950000012293</v>
      </c>
      <c r="M215" s="130">
        <v>63.446950000012293</v>
      </c>
      <c r="N215" s="140">
        <v>0</v>
      </c>
      <c r="O215" s="140">
        <v>0</v>
      </c>
    </row>
  </sheetData>
  <mergeCells count="286">
    <mergeCell ref="D63:D65"/>
    <mergeCell ref="E63:E65"/>
    <mergeCell ref="F63:F65"/>
    <mergeCell ref="B54:B55"/>
    <mergeCell ref="C54:C55"/>
    <mergeCell ref="D54:D55"/>
    <mergeCell ref="H39:H41"/>
    <mergeCell ref="C42:C43"/>
    <mergeCell ref="A42:A43"/>
    <mergeCell ref="B42:B43"/>
    <mergeCell ref="D42:D43"/>
    <mergeCell ref="G42:G43"/>
    <mergeCell ref="H42:H43"/>
    <mergeCell ref="A56:A57"/>
    <mergeCell ref="B56:B57"/>
    <mergeCell ref="C56:C57"/>
    <mergeCell ref="D56:D57"/>
    <mergeCell ref="A54:A55"/>
    <mergeCell ref="A52:A53"/>
    <mergeCell ref="B52:B53"/>
    <mergeCell ref="C52:C53"/>
    <mergeCell ref="D52:D53"/>
    <mergeCell ref="D44:D46"/>
    <mergeCell ref="H47:H48"/>
    <mergeCell ref="E42:E43"/>
    <mergeCell ref="H44:H46"/>
    <mergeCell ref="E45:E46"/>
    <mergeCell ref="G47:G48"/>
    <mergeCell ref="A47:A48"/>
    <mergeCell ref="B47:B48"/>
    <mergeCell ref="C47:C48"/>
    <mergeCell ref="D47:D48"/>
    <mergeCell ref="E47:E48"/>
    <mergeCell ref="F47:F48"/>
    <mergeCell ref="A44:A46"/>
    <mergeCell ref="B44:B46"/>
    <mergeCell ref="C44:C46"/>
    <mergeCell ref="A18:A20"/>
    <mergeCell ref="B18:B20"/>
    <mergeCell ref="C18:C20"/>
    <mergeCell ref="D18:D20"/>
    <mergeCell ref="E18:E20"/>
    <mergeCell ref="F18:F20"/>
    <mergeCell ref="G18:G20"/>
    <mergeCell ref="H18:H20"/>
    <mergeCell ref="A35:A36"/>
    <mergeCell ref="B35:B36"/>
    <mergeCell ref="C35:C36"/>
    <mergeCell ref="D35:D36"/>
    <mergeCell ref="F35:F36"/>
    <mergeCell ref="H35:H36"/>
    <mergeCell ref="C32:C34"/>
    <mergeCell ref="A22:A24"/>
    <mergeCell ref="B22:B24"/>
    <mergeCell ref="C22:C24"/>
    <mergeCell ref="D22:D24"/>
    <mergeCell ref="E22:E24"/>
    <mergeCell ref="F22:F24"/>
    <mergeCell ref="G22:G24"/>
    <mergeCell ref="H22:H24"/>
    <mergeCell ref="A32:A34"/>
    <mergeCell ref="J150:J152"/>
    <mergeCell ref="D76:D78"/>
    <mergeCell ref="E76:E78"/>
    <mergeCell ref="F76:F78"/>
    <mergeCell ref="G83:G85"/>
    <mergeCell ref="H83:H85"/>
    <mergeCell ref="I83:I85"/>
    <mergeCell ref="J83:J85"/>
    <mergeCell ref="F79:F80"/>
    <mergeCell ref="G79:G80"/>
    <mergeCell ref="H79:H80"/>
    <mergeCell ref="G76:G78"/>
    <mergeCell ref="H76:H78"/>
    <mergeCell ref="J144:J146"/>
    <mergeCell ref="D144:D146"/>
    <mergeCell ref="E144:E146"/>
    <mergeCell ref="F144:F146"/>
    <mergeCell ref="H144:H146"/>
    <mergeCell ref="G144:G146"/>
    <mergeCell ref="I144:I146"/>
    <mergeCell ref="A150:A152"/>
    <mergeCell ref="B150:B152"/>
    <mergeCell ref="C150:C152"/>
    <mergeCell ref="D150:D152"/>
    <mergeCell ref="E150:E152"/>
    <mergeCell ref="F150:F152"/>
    <mergeCell ref="G72:G73"/>
    <mergeCell ref="H72:H73"/>
    <mergeCell ref="I72:I73"/>
    <mergeCell ref="A76:A78"/>
    <mergeCell ref="B76:B78"/>
    <mergeCell ref="C76:C78"/>
    <mergeCell ref="E79:E80"/>
    <mergeCell ref="D79:D80"/>
    <mergeCell ref="I79:I80"/>
    <mergeCell ref="F72:F73"/>
    <mergeCell ref="G150:G152"/>
    <mergeCell ref="H150:H152"/>
    <mergeCell ref="I150:I152"/>
    <mergeCell ref="A83:A85"/>
    <mergeCell ref="B83:B85"/>
    <mergeCell ref="A144:A146"/>
    <mergeCell ref="B144:B146"/>
    <mergeCell ref="C144:C146"/>
    <mergeCell ref="C83:C85"/>
    <mergeCell ref="D83:D85"/>
    <mergeCell ref="E83:E85"/>
    <mergeCell ref="F83:F85"/>
    <mergeCell ref="G70:G71"/>
    <mergeCell ref="H70:H71"/>
    <mergeCell ref="I70:I71"/>
    <mergeCell ref="J70:J71"/>
    <mergeCell ref="D68:D69"/>
    <mergeCell ref="E68:E69"/>
    <mergeCell ref="F68:F69"/>
    <mergeCell ref="G68:G69"/>
    <mergeCell ref="H68:H69"/>
    <mergeCell ref="I74:I75"/>
    <mergeCell ref="J74:J75"/>
    <mergeCell ref="J81:J82"/>
    <mergeCell ref="E81:E82"/>
    <mergeCell ref="F81:F82"/>
    <mergeCell ref="G81:G82"/>
    <mergeCell ref="H81:H82"/>
    <mergeCell ref="I81:I82"/>
    <mergeCell ref="D81:D82"/>
    <mergeCell ref="A72:A73"/>
    <mergeCell ref="J79:J80"/>
    <mergeCell ref="A68:A69"/>
    <mergeCell ref="B68:B69"/>
    <mergeCell ref="C68:C69"/>
    <mergeCell ref="B72:B73"/>
    <mergeCell ref="C72:C73"/>
    <mergeCell ref="D72:D73"/>
    <mergeCell ref="E72:E73"/>
    <mergeCell ref="J76:J78"/>
    <mergeCell ref="I76:I78"/>
    <mergeCell ref="A74:A75"/>
    <mergeCell ref="B74:B75"/>
    <mergeCell ref="C74:C75"/>
    <mergeCell ref="D74:D75"/>
    <mergeCell ref="E74:E75"/>
    <mergeCell ref="F74:F75"/>
    <mergeCell ref="G74:G75"/>
    <mergeCell ref="H74:H75"/>
    <mergeCell ref="J72:J73"/>
    <mergeCell ref="J68:J69"/>
    <mergeCell ref="A79:A82"/>
    <mergeCell ref="B79:B82"/>
    <mergeCell ref="C79:C82"/>
    <mergeCell ref="I63:I65"/>
    <mergeCell ref="J63:J65"/>
    <mergeCell ref="A66:A67"/>
    <mergeCell ref="A70:A71"/>
    <mergeCell ref="B70:B71"/>
    <mergeCell ref="C70:C71"/>
    <mergeCell ref="D70:D71"/>
    <mergeCell ref="E70:E71"/>
    <mergeCell ref="F70:F71"/>
    <mergeCell ref="I68:I69"/>
    <mergeCell ref="B66:B67"/>
    <mergeCell ref="C66:C67"/>
    <mergeCell ref="D66:D67"/>
    <mergeCell ref="E66:E67"/>
    <mergeCell ref="F66:F67"/>
    <mergeCell ref="A63:A65"/>
    <mergeCell ref="B63:B65"/>
    <mergeCell ref="C63:C65"/>
    <mergeCell ref="I66:I67"/>
    <mergeCell ref="G63:G65"/>
    <mergeCell ref="H63:H65"/>
    <mergeCell ref="H66:H67"/>
    <mergeCell ref="J66:J67"/>
    <mergeCell ref="G66:G67"/>
    <mergeCell ref="M60:M61"/>
    <mergeCell ref="N60:N61"/>
    <mergeCell ref="O60:O61"/>
    <mergeCell ref="A58:A59"/>
    <mergeCell ref="B58:B59"/>
    <mergeCell ref="C58:C59"/>
    <mergeCell ref="D58:D59"/>
    <mergeCell ref="K58:K59"/>
    <mergeCell ref="M58:M59"/>
    <mergeCell ref="A60:A61"/>
    <mergeCell ref="B60:B61"/>
    <mergeCell ref="C60:C61"/>
    <mergeCell ref="D60:D61"/>
    <mergeCell ref="K60:K61"/>
    <mergeCell ref="K56:K57"/>
    <mergeCell ref="M56:M57"/>
    <mergeCell ref="N56:N57"/>
    <mergeCell ref="O56:O57"/>
    <mergeCell ref="N58:N59"/>
    <mergeCell ref="O58:O59"/>
    <mergeCell ref="M52:M53"/>
    <mergeCell ref="N52:N53"/>
    <mergeCell ref="O52:O53"/>
    <mergeCell ref="K54:K55"/>
    <mergeCell ref="M54:M55"/>
    <mergeCell ref="N54:N55"/>
    <mergeCell ref="O54:O55"/>
    <mergeCell ref="K52:K53"/>
    <mergeCell ref="B32:B34"/>
    <mergeCell ref="D32:D34"/>
    <mergeCell ref="A37:A38"/>
    <mergeCell ref="E37:E38"/>
    <mergeCell ref="D37:D38"/>
    <mergeCell ref="E33:E34"/>
    <mergeCell ref="E39:E41"/>
    <mergeCell ref="B37:B38"/>
    <mergeCell ref="C37:C38"/>
    <mergeCell ref="A39:A41"/>
    <mergeCell ref="B39:B41"/>
    <mergeCell ref="C39:C41"/>
    <mergeCell ref="D39:D41"/>
    <mergeCell ref="A16:A17"/>
    <mergeCell ref="B16:B17"/>
    <mergeCell ref="C16:C17"/>
    <mergeCell ref="D16:D17"/>
    <mergeCell ref="E16:E17"/>
    <mergeCell ref="F16:F17"/>
    <mergeCell ref="G16:G17"/>
    <mergeCell ref="H16:H17"/>
    <mergeCell ref="I16:I17"/>
    <mergeCell ref="J16:J17"/>
    <mergeCell ref="F45:F46"/>
    <mergeCell ref="G45:G46"/>
    <mergeCell ref="I45:I46"/>
    <mergeCell ref="J39:J41"/>
    <mergeCell ref="J42:J43"/>
    <mergeCell ref="I33:I34"/>
    <mergeCell ref="J33:J34"/>
    <mergeCell ref="I18:I20"/>
    <mergeCell ref="F37:F38"/>
    <mergeCell ref="H37:H38"/>
    <mergeCell ref="I39:I41"/>
    <mergeCell ref="I42:I43"/>
    <mergeCell ref="H33:H34"/>
    <mergeCell ref="J18:J20"/>
    <mergeCell ref="F33:F34"/>
    <mergeCell ref="F42:F43"/>
    <mergeCell ref="J45:J46"/>
    <mergeCell ref="J22:J24"/>
    <mergeCell ref="I22:I24"/>
    <mergeCell ref="F39:F41"/>
    <mergeCell ref="G39:G41"/>
    <mergeCell ref="G33:G34"/>
    <mergeCell ref="M6:M8"/>
    <mergeCell ref="N6:N8"/>
    <mergeCell ref="O6:O8"/>
    <mergeCell ref="G7:H7"/>
    <mergeCell ref="I7:I8"/>
    <mergeCell ref="J7:J8"/>
    <mergeCell ref="N2:O2"/>
    <mergeCell ref="A3:O3"/>
    <mergeCell ref="A5:A8"/>
    <mergeCell ref="B5:B8"/>
    <mergeCell ref="C5:C8"/>
    <mergeCell ref="D5:D8"/>
    <mergeCell ref="E5:J5"/>
    <mergeCell ref="K5:O5"/>
    <mergeCell ref="E6:E8"/>
    <mergeCell ref="F6:F8"/>
    <mergeCell ref="G6:J6"/>
    <mergeCell ref="K6:K8"/>
    <mergeCell ref="I10:I12"/>
    <mergeCell ref="J10:J12"/>
    <mergeCell ref="A13:A15"/>
    <mergeCell ref="B13:B15"/>
    <mergeCell ref="C13:C15"/>
    <mergeCell ref="D13:D15"/>
    <mergeCell ref="E13:E15"/>
    <mergeCell ref="F13:F15"/>
    <mergeCell ref="A10:A12"/>
    <mergeCell ref="B10:B12"/>
    <mergeCell ref="C10:C12"/>
    <mergeCell ref="D10:D12"/>
    <mergeCell ref="E10:E12"/>
    <mergeCell ref="F10:F12"/>
    <mergeCell ref="G13:G15"/>
    <mergeCell ref="H13:H15"/>
    <mergeCell ref="I13:I15"/>
    <mergeCell ref="J13:J15"/>
    <mergeCell ref="G10:G12"/>
    <mergeCell ref="H10:H12"/>
  </mergeCells>
  <phoneticPr fontId="23" type="noConversion"/>
  <pageMargins left="0.7" right="0.7" top="0.75" bottom="0.75" header="0.3" footer="0.3"/>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O243"/>
  <sheetViews>
    <sheetView topLeftCell="A121" zoomScale="80" zoomScaleNormal="80" workbookViewId="0">
      <selection activeCell="E106" sqref="E106:E107"/>
    </sheetView>
  </sheetViews>
  <sheetFormatPr defaultColWidth="8.85546875" defaultRowHeight="15.75" x14ac:dyDescent="0.25"/>
  <cols>
    <col min="1" max="1" width="12.85546875" style="25" customWidth="1"/>
    <col min="2" max="2" width="15.140625" style="25" customWidth="1"/>
    <col min="3" max="3" width="31.28515625" style="25" customWidth="1"/>
    <col min="4" max="4" width="53.85546875" style="25" customWidth="1"/>
    <col min="5" max="5" width="28" style="27" customWidth="1"/>
    <col min="6" max="6" width="11.140625" style="36" customWidth="1"/>
    <col min="7" max="7" width="14.28515625" style="36" customWidth="1"/>
    <col min="8" max="10" width="14.85546875" style="36" customWidth="1"/>
    <col min="11" max="11" width="19.5703125" style="70" customWidth="1"/>
    <col min="12" max="12" width="18.42578125" style="70" hidden="1" customWidth="1"/>
    <col min="13" max="15" width="18.42578125" style="70" customWidth="1"/>
    <col min="16" max="16384" width="8.85546875" style="25"/>
  </cols>
  <sheetData>
    <row r="2" spans="1:15" ht="48" customHeight="1" x14ac:dyDescent="0.25">
      <c r="N2" s="409" t="s">
        <v>224</v>
      </c>
      <c r="O2" s="410"/>
    </row>
    <row r="3" spans="1:15" ht="15.75" customHeight="1" x14ac:dyDescent="0.25">
      <c r="A3" s="354" t="s">
        <v>223</v>
      </c>
      <c r="B3" s="354"/>
      <c r="C3" s="354"/>
      <c r="D3" s="354"/>
      <c r="E3" s="354"/>
      <c r="F3" s="354"/>
      <c r="G3" s="354"/>
      <c r="H3" s="354"/>
      <c r="I3" s="354"/>
      <c r="J3" s="354"/>
      <c r="K3" s="354"/>
      <c r="L3" s="354"/>
      <c r="M3" s="354"/>
      <c r="N3" s="354"/>
      <c r="O3" s="354"/>
    </row>
    <row r="4" spans="1:15" ht="15.75" customHeight="1" x14ac:dyDescent="0.25"/>
    <row r="5" spans="1:15" ht="30" customHeight="1" x14ac:dyDescent="0.25">
      <c r="A5" s="309" t="s">
        <v>91</v>
      </c>
      <c r="B5" s="309" t="s">
        <v>4</v>
      </c>
      <c r="C5" s="355" t="s">
        <v>50</v>
      </c>
      <c r="D5" s="355" t="s">
        <v>89</v>
      </c>
      <c r="E5" s="349" t="s">
        <v>17</v>
      </c>
      <c r="F5" s="360"/>
      <c r="G5" s="360"/>
      <c r="H5" s="360"/>
      <c r="I5" s="361"/>
      <c r="J5" s="350"/>
      <c r="K5" s="411" t="s">
        <v>213</v>
      </c>
      <c r="L5" s="412"/>
      <c r="M5" s="412"/>
      <c r="N5" s="412"/>
      <c r="O5" s="413"/>
    </row>
    <row r="6" spans="1:15" ht="30" customHeight="1" x14ac:dyDescent="0.25">
      <c r="A6" s="309"/>
      <c r="B6" s="309"/>
      <c r="C6" s="358"/>
      <c r="D6" s="358"/>
      <c r="E6" s="355" t="s">
        <v>18</v>
      </c>
      <c r="F6" s="355" t="s">
        <v>88</v>
      </c>
      <c r="G6" s="349" t="s">
        <v>90</v>
      </c>
      <c r="H6" s="361"/>
      <c r="I6" s="361"/>
      <c r="J6" s="350"/>
      <c r="K6" s="365" t="s">
        <v>337</v>
      </c>
      <c r="L6" s="365" t="s">
        <v>46</v>
      </c>
      <c r="M6" s="346" t="s">
        <v>251</v>
      </c>
      <c r="N6" s="346" t="s">
        <v>252</v>
      </c>
      <c r="O6" s="346" t="s">
        <v>269</v>
      </c>
    </row>
    <row r="7" spans="1:15" ht="30" customHeight="1" x14ac:dyDescent="0.25">
      <c r="A7" s="309"/>
      <c r="B7" s="309"/>
      <c r="C7" s="358"/>
      <c r="D7" s="358"/>
      <c r="E7" s="356"/>
      <c r="F7" s="356"/>
      <c r="G7" s="349" t="s">
        <v>251</v>
      </c>
      <c r="H7" s="350"/>
      <c r="I7" s="355" t="s">
        <v>252</v>
      </c>
      <c r="J7" s="355" t="s">
        <v>269</v>
      </c>
      <c r="K7" s="356"/>
      <c r="L7" s="347"/>
      <c r="M7" s="347"/>
      <c r="N7" s="347"/>
      <c r="O7" s="347"/>
    </row>
    <row r="8" spans="1:15" ht="42" customHeight="1" x14ac:dyDescent="0.25">
      <c r="A8" s="309"/>
      <c r="B8" s="309"/>
      <c r="C8" s="357"/>
      <c r="D8" s="359"/>
      <c r="E8" s="357"/>
      <c r="F8" s="357"/>
      <c r="G8" s="308"/>
      <c r="H8" s="271" t="s">
        <v>54</v>
      </c>
      <c r="I8" s="414"/>
      <c r="J8" s="414"/>
      <c r="K8" s="357"/>
      <c r="L8" s="348"/>
      <c r="M8" s="348"/>
      <c r="N8" s="348"/>
      <c r="O8" s="348"/>
    </row>
    <row r="9" spans="1:15" x14ac:dyDescent="0.25">
      <c r="A9" s="28">
        <v>1</v>
      </c>
      <c r="B9" s="28">
        <v>2</v>
      </c>
      <c r="C9" s="28">
        <v>3</v>
      </c>
      <c r="D9" s="28">
        <v>4</v>
      </c>
      <c r="E9" s="28">
        <v>5</v>
      </c>
      <c r="F9" s="308">
        <v>6</v>
      </c>
      <c r="G9" s="308">
        <v>7</v>
      </c>
      <c r="H9" s="308">
        <v>8</v>
      </c>
      <c r="I9" s="308">
        <v>9</v>
      </c>
      <c r="J9" s="308">
        <v>10</v>
      </c>
      <c r="K9" s="231">
        <v>11</v>
      </c>
      <c r="L9" s="231">
        <v>12</v>
      </c>
      <c r="M9" s="231">
        <v>12</v>
      </c>
      <c r="N9" s="231">
        <v>13</v>
      </c>
      <c r="O9" s="231">
        <v>14</v>
      </c>
    </row>
    <row r="10" spans="1:15" ht="37.5" customHeight="1" x14ac:dyDescent="0.3">
      <c r="A10" s="328" t="s">
        <v>59</v>
      </c>
      <c r="B10" s="328" t="s">
        <v>13</v>
      </c>
      <c r="C10" s="416" t="s">
        <v>13</v>
      </c>
      <c r="D10" s="419" t="s">
        <v>93</v>
      </c>
      <c r="E10" s="416" t="s">
        <v>13</v>
      </c>
      <c r="F10" s="416" t="s">
        <v>13</v>
      </c>
      <c r="G10" s="416" t="s">
        <v>13</v>
      </c>
      <c r="H10" s="416" t="s">
        <v>13</v>
      </c>
      <c r="I10" s="416" t="s">
        <v>13</v>
      </c>
      <c r="J10" s="416" t="s">
        <v>13</v>
      </c>
      <c r="K10" s="57" t="s">
        <v>265</v>
      </c>
      <c r="L10" s="57">
        <f>M10+N10+O10</f>
        <v>14167551.385529999</v>
      </c>
      <c r="M10" s="57">
        <f>M11+M12</f>
        <v>4846959.0935300002</v>
      </c>
      <c r="N10" s="57">
        <f>N11+N12</f>
        <v>4450349.3859999999</v>
      </c>
      <c r="O10" s="57">
        <f>O11+O12</f>
        <v>4870242.9059999995</v>
      </c>
    </row>
    <row r="11" spans="1:15" ht="37.5" customHeight="1" x14ac:dyDescent="0.3">
      <c r="A11" s="329"/>
      <c r="B11" s="329"/>
      <c r="C11" s="417"/>
      <c r="D11" s="420"/>
      <c r="E11" s="417"/>
      <c r="F11" s="417"/>
      <c r="G11" s="417"/>
      <c r="H11" s="417"/>
      <c r="I11" s="417"/>
      <c r="J11" s="417"/>
      <c r="K11" s="57" t="s">
        <v>266</v>
      </c>
      <c r="L11" s="57"/>
      <c r="M11" s="57">
        <f>M14+M19+M23+M27+M31+M38+M42+M49+M61+M66+M71+M76+M131+M146+M194++M136+M141</f>
        <v>3908864.0378700001</v>
      </c>
      <c r="N11" s="57">
        <f>N14+N19+N23+N27+N31+N38+N42+N49+N61+N66+N71+N76+N131+N146+N194</f>
        <v>3864061.9369999999</v>
      </c>
      <c r="O11" s="57">
        <f>O14+O19+O23+O27+O31+O38+O42+O49+O61+O66+O71+O76+O131+O146+O194</f>
        <v>4226014.9979999997</v>
      </c>
    </row>
    <row r="12" spans="1:15" ht="37.5" customHeight="1" x14ac:dyDescent="0.3">
      <c r="A12" s="330"/>
      <c r="B12" s="330"/>
      <c r="C12" s="418"/>
      <c r="D12" s="421"/>
      <c r="E12" s="418"/>
      <c r="F12" s="418"/>
      <c r="G12" s="418"/>
      <c r="H12" s="418"/>
      <c r="I12" s="418"/>
      <c r="J12" s="418"/>
      <c r="K12" s="57" t="s">
        <v>267</v>
      </c>
      <c r="L12" s="57"/>
      <c r="M12" s="57">
        <f>M15+M20+M24+M28+M32+M39+M43+M50+M62+M67+M72+M77+M132+M147+M195+M137+M142</f>
        <v>938095.05566000007</v>
      </c>
      <c r="N12" s="57">
        <f>N15+N20+N24+N28+N32+N39+N43+N50+N62+N67+N72+N77+N132+N147+N195</f>
        <v>586287.44900000014</v>
      </c>
      <c r="O12" s="57">
        <f>O15+O20+O24+O28+O32+O39+O43+O50+O62+O67+O72+O77+O132+O147+O195</f>
        <v>644227.90800000005</v>
      </c>
    </row>
    <row r="13" spans="1:15" s="43" customFormat="1" ht="38.450000000000003" customHeight="1" x14ac:dyDescent="0.25">
      <c r="A13" s="316" t="s">
        <v>59</v>
      </c>
      <c r="B13" s="316" t="s">
        <v>377</v>
      </c>
      <c r="C13" s="319" t="s">
        <v>13</v>
      </c>
      <c r="D13" s="322" t="s">
        <v>378</v>
      </c>
      <c r="E13" s="386" t="s">
        <v>376</v>
      </c>
      <c r="F13" s="319" t="s">
        <v>69</v>
      </c>
      <c r="G13" s="343">
        <f>SUM(G16:G16)</f>
        <v>65628</v>
      </c>
      <c r="H13" s="316" t="s">
        <v>85</v>
      </c>
      <c r="I13" s="343">
        <v>65628</v>
      </c>
      <c r="J13" s="343">
        <v>65628</v>
      </c>
      <c r="K13" s="58" t="s">
        <v>265</v>
      </c>
      <c r="L13" s="58">
        <f>M13+N13+O13</f>
        <v>11599592.36111</v>
      </c>
      <c r="M13" s="58">
        <f>M16+M17</f>
        <v>3661784.7571099997</v>
      </c>
      <c r="N13" s="58">
        <f t="shared" ref="N13:O13" si="0">N16+N17</f>
        <v>3805239.514</v>
      </c>
      <c r="O13" s="58">
        <f t="shared" si="0"/>
        <v>4132568.09</v>
      </c>
    </row>
    <row r="14" spans="1:15" s="43" customFormat="1" ht="38.450000000000003" customHeight="1" x14ac:dyDescent="0.25">
      <c r="A14" s="317"/>
      <c r="B14" s="317"/>
      <c r="C14" s="320"/>
      <c r="D14" s="323"/>
      <c r="E14" s="387"/>
      <c r="F14" s="320"/>
      <c r="G14" s="344"/>
      <c r="H14" s="317"/>
      <c r="I14" s="344"/>
      <c r="J14" s="344"/>
      <c r="K14" s="58" t="s">
        <v>266</v>
      </c>
      <c r="L14" s="58"/>
      <c r="M14" s="58">
        <f>M16</f>
        <v>3174001.07</v>
      </c>
      <c r="N14" s="58">
        <f t="shared" ref="N14:O14" si="1">N16</f>
        <v>3335119.2489999998</v>
      </c>
      <c r="O14" s="58">
        <f t="shared" si="1"/>
        <v>3662025.83</v>
      </c>
    </row>
    <row r="15" spans="1:15" s="43" customFormat="1" ht="38.450000000000003" customHeight="1" x14ac:dyDescent="0.25">
      <c r="A15" s="318"/>
      <c r="B15" s="318"/>
      <c r="C15" s="321"/>
      <c r="D15" s="324"/>
      <c r="E15" s="388"/>
      <c r="F15" s="321"/>
      <c r="G15" s="345"/>
      <c r="H15" s="318"/>
      <c r="I15" s="345"/>
      <c r="J15" s="345"/>
      <c r="K15" s="58" t="s">
        <v>267</v>
      </c>
      <c r="L15" s="58"/>
      <c r="M15" s="58">
        <f>M17</f>
        <v>487783.68711</v>
      </c>
      <c r="N15" s="58">
        <f t="shared" ref="N15:O15" si="2">N17</f>
        <v>470120.26500000001</v>
      </c>
      <c r="O15" s="58">
        <f t="shared" si="2"/>
        <v>470542.26</v>
      </c>
    </row>
    <row r="16" spans="1:15" ht="49.5" customHeight="1" x14ac:dyDescent="0.25">
      <c r="A16" s="368" t="s">
        <v>59</v>
      </c>
      <c r="B16" s="368" t="s">
        <v>377</v>
      </c>
      <c r="C16" s="376" t="s">
        <v>343</v>
      </c>
      <c r="D16" s="376" t="s">
        <v>379</v>
      </c>
      <c r="E16" s="376" t="s">
        <v>426</v>
      </c>
      <c r="F16" s="371" t="s">
        <v>69</v>
      </c>
      <c r="G16" s="282">
        <v>65628</v>
      </c>
      <c r="H16" s="368" t="s">
        <v>194</v>
      </c>
      <c r="I16" s="399">
        <v>65628</v>
      </c>
      <c r="J16" s="399">
        <v>65628</v>
      </c>
      <c r="K16" s="59" t="s">
        <v>266</v>
      </c>
      <c r="L16" s="131">
        <v>62775.676350000002</v>
      </c>
      <c r="M16" s="59">
        <v>3174001.07</v>
      </c>
      <c r="N16" s="68">
        <v>3335119.2489999998</v>
      </c>
      <c r="O16" s="68">
        <v>3662025.83</v>
      </c>
    </row>
    <row r="17" spans="1:15" ht="44.25" customHeight="1" x14ac:dyDescent="0.25">
      <c r="A17" s="369"/>
      <c r="B17" s="369"/>
      <c r="C17" s="377"/>
      <c r="D17" s="377"/>
      <c r="E17" s="377"/>
      <c r="F17" s="372"/>
      <c r="G17" s="304"/>
      <c r="H17" s="369"/>
      <c r="I17" s="415"/>
      <c r="J17" s="415"/>
      <c r="K17" s="59" t="s">
        <v>267</v>
      </c>
      <c r="L17" s="131"/>
      <c r="M17" s="59">
        <v>487783.68711</v>
      </c>
      <c r="N17" s="68">
        <v>470120.26500000001</v>
      </c>
      <c r="O17" s="68">
        <v>470542.26</v>
      </c>
    </row>
    <row r="18" spans="1:15" s="44" customFormat="1" ht="27" customHeight="1" x14ac:dyDescent="0.25">
      <c r="A18" s="316" t="s">
        <v>59</v>
      </c>
      <c r="B18" s="316" t="s">
        <v>377</v>
      </c>
      <c r="C18" s="319" t="s">
        <v>13</v>
      </c>
      <c r="D18" s="322" t="s">
        <v>378</v>
      </c>
      <c r="E18" s="386" t="s">
        <v>228</v>
      </c>
      <c r="F18" s="319" t="s">
        <v>101</v>
      </c>
      <c r="G18" s="319">
        <f>G21</f>
        <v>1</v>
      </c>
      <c r="H18" s="422" t="s">
        <v>85</v>
      </c>
      <c r="I18" s="422" t="s">
        <v>253</v>
      </c>
      <c r="J18" s="422" t="s">
        <v>253</v>
      </c>
      <c r="K18" s="80" t="s">
        <v>265</v>
      </c>
      <c r="L18" s="62">
        <f>M18+N18+O18</f>
        <v>15788.8</v>
      </c>
      <c r="M18" s="62">
        <f>M21</f>
        <v>15788.8</v>
      </c>
      <c r="N18" s="62">
        <f t="shared" ref="N18:O18" si="3">N21</f>
        <v>0</v>
      </c>
      <c r="O18" s="62">
        <f t="shared" si="3"/>
        <v>0</v>
      </c>
    </row>
    <row r="19" spans="1:15" s="44" customFormat="1" ht="27" customHeight="1" x14ac:dyDescent="0.25">
      <c r="A19" s="317"/>
      <c r="B19" s="317"/>
      <c r="C19" s="320"/>
      <c r="D19" s="323"/>
      <c r="E19" s="387"/>
      <c r="F19" s="320"/>
      <c r="G19" s="320"/>
      <c r="H19" s="423"/>
      <c r="I19" s="423"/>
      <c r="J19" s="423"/>
      <c r="K19" s="80" t="s">
        <v>266</v>
      </c>
      <c r="L19" s="62"/>
      <c r="M19" s="62">
        <v>0</v>
      </c>
      <c r="N19" s="62">
        <v>0</v>
      </c>
      <c r="O19" s="62">
        <v>0</v>
      </c>
    </row>
    <row r="20" spans="1:15" s="44" customFormat="1" ht="27" customHeight="1" x14ac:dyDescent="0.25">
      <c r="A20" s="318"/>
      <c r="B20" s="318"/>
      <c r="C20" s="321"/>
      <c r="D20" s="324"/>
      <c r="E20" s="388"/>
      <c r="F20" s="321"/>
      <c r="G20" s="321"/>
      <c r="H20" s="424"/>
      <c r="I20" s="424"/>
      <c r="J20" s="424"/>
      <c r="K20" s="80" t="s">
        <v>267</v>
      </c>
      <c r="L20" s="62"/>
      <c r="M20" s="62">
        <f>M21</f>
        <v>15788.8</v>
      </c>
      <c r="N20" s="62">
        <f t="shared" ref="N20:O20" si="4">N21</f>
        <v>0</v>
      </c>
      <c r="O20" s="62">
        <f t="shared" si="4"/>
        <v>0</v>
      </c>
    </row>
    <row r="21" spans="1:15" s="27" customFormat="1" ht="32.25" customHeight="1" x14ac:dyDescent="0.2">
      <c r="A21" s="300" t="s">
        <v>59</v>
      </c>
      <c r="B21" s="300" t="s">
        <v>377</v>
      </c>
      <c r="C21" s="281" t="s">
        <v>173</v>
      </c>
      <c r="D21" s="199" t="s">
        <v>380</v>
      </c>
      <c r="E21" s="30" t="s">
        <v>205</v>
      </c>
      <c r="F21" s="302" t="s">
        <v>101</v>
      </c>
      <c r="G21" s="302">
        <v>1</v>
      </c>
      <c r="H21" s="300" t="s">
        <v>207</v>
      </c>
      <c r="I21" s="300" t="s">
        <v>85</v>
      </c>
      <c r="J21" s="300" t="s">
        <v>85</v>
      </c>
      <c r="K21" s="59" t="s">
        <v>267</v>
      </c>
      <c r="L21" s="59">
        <v>1415</v>
      </c>
      <c r="M21" s="59">
        <v>15788.8</v>
      </c>
      <c r="N21" s="68">
        <v>0</v>
      </c>
      <c r="O21" s="68">
        <v>0</v>
      </c>
    </row>
    <row r="22" spans="1:15" s="27" customFormat="1" ht="64.5" customHeight="1" x14ac:dyDescent="0.25">
      <c r="A22" s="316" t="s">
        <v>59</v>
      </c>
      <c r="B22" s="316" t="s">
        <v>377</v>
      </c>
      <c r="C22" s="319" t="s">
        <v>13</v>
      </c>
      <c r="D22" s="232" t="s">
        <v>378</v>
      </c>
      <c r="E22" s="386" t="s">
        <v>438</v>
      </c>
      <c r="F22" s="319" t="s">
        <v>69</v>
      </c>
      <c r="G22" s="343">
        <f>G25</f>
        <v>35</v>
      </c>
      <c r="H22" s="316" t="s">
        <v>85</v>
      </c>
      <c r="I22" s="316" t="s">
        <v>253</v>
      </c>
      <c r="J22" s="316" t="s">
        <v>253</v>
      </c>
      <c r="K22" s="58" t="s">
        <v>265</v>
      </c>
      <c r="L22" s="58"/>
      <c r="M22" s="58">
        <f>M25</f>
        <v>3500</v>
      </c>
      <c r="N22" s="58">
        <f t="shared" ref="N22:O22" si="5">N25</f>
        <v>0</v>
      </c>
      <c r="O22" s="58">
        <f t="shared" si="5"/>
        <v>0</v>
      </c>
    </row>
    <row r="23" spans="1:15" s="27" customFormat="1" ht="64.5" customHeight="1" x14ac:dyDescent="0.25">
      <c r="A23" s="317"/>
      <c r="B23" s="317"/>
      <c r="C23" s="320"/>
      <c r="D23" s="232"/>
      <c r="E23" s="387"/>
      <c r="F23" s="320"/>
      <c r="G23" s="344"/>
      <c r="H23" s="317"/>
      <c r="I23" s="317"/>
      <c r="J23" s="317"/>
      <c r="K23" s="58" t="s">
        <v>266</v>
      </c>
      <c r="L23" s="58"/>
      <c r="M23" s="58">
        <f>M25</f>
        <v>3500</v>
      </c>
      <c r="N23" s="58">
        <f t="shared" ref="N23:O23" si="6">N25</f>
        <v>0</v>
      </c>
      <c r="O23" s="58">
        <f t="shared" si="6"/>
        <v>0</v>
      </c>
    </row>
    <row r="24" spans="1:15" s="27" customFormat="1" ht="64.5" customHeight="1" x14ac:dyDescent="0.25">
      <c r="A24" s="318"/>
      <c r="B24" s="318"/>
      <c r="C24" s="321"/>
      <c r="D24" s="232"/>
      <c r="E24" s="388"/>
      <c r="F24" s="321"/>
      <c r="G24" s="345"/>
      <c r="H24" s="318"/>
      <c r="I24" s="318"/>
      <c r="J24" s="318"/>
      <c r="K24" s="58" t="s">
        <v>267</v>
      </c>
      <c r="L24" s="58"/>
      <c r="M24" s="58">
        <v>0</v>
      </c>
      <c r="N24" s="233">
        <v>0</v>
      </c>
      <c r="O24" s="58">
        <v>0</v>
      </c>
    </row>
    <row r="25" spans="1:15" s="27" customFormat="1" ht="54.75" customHeight="1" x14ac:dyDescent="0.2">
      <c r="A25" s="274" t="s">
        <v>59</v>
      </c>
      <c r="B25" s="274" t="s">
        <v>377</v>
      </c>
      <c r="C25" s="276" t="s">
        <v>343</v>
      </c>
      <c r="D25" s="234" t="s">
        <v>439</v>
      </c>
      <c r="E25" s="235" t="s">
        <v>440</v>
      </c>
      <c r="F25" s="284" t="s">
        <v>69</v>
      </c>
      <c r="G25" s="284">
        <v>35</v>
      </c>
      <c r="H25" s="274" t="s">
        <v>194</v>
      </c>
      <c r="I25" s="274" t="s">
        <v>85</v>
      </c>
      <c r="J25" s="274" t="s">
        <v>85</v>
      </c>
      <c r="K25" s="59" t="s">
        <v>266</v>
      </c>
      <c r="L25" s="59"/>
      <c r="M25" s="59">
        <v>3500</v>
      </c>
      <c r="N25" s="68">
        <v>0</v>
      </c>
      <c r="O25" s="68">
        <v>0</v>
      </c>
    </row>
    <row r="26" spans="1:15" s="27" customFormat="1" ht="35.25" customHeight="1" x14ac:dyDescent="0.25">
      <c r="A26" s="316" t="s">
        <v>59</v>
      </c>
      <c r="B26" s="316" t="s">
        <v>377</v>
      </c>
      <c r="C26" s="319" t="s">
        <v>13</v>
      </c>
      <c r="D26" s="386" t="s">
        <v>378</v>
      </c>
      <c r="E26" s="325" t="s">
        <v>499</v>
      </c>
      <c r="F26" s="319" t="s">
        <v>69</v>
      </c>
      <c r="G26" s="343">
        <f>G29</f>
        <v>34</v>
      </c>
      <c r="H26" s="316" t="s">
        <v>85</v>
      </c>
      <c r="I26" s="316" t="s">
        <v>253</v>
      </c>
      <c r="J26" s="316" t="s">
        <v>253</v>
      </c>
      <c r="K26" s="58" t="s">
        <v>265</v>
      </c>
      <c r="L26" s="58"/>
      <c r="M26" s="58">
        <f>M29</f>
        <v>6120</v>
      </c>
      <c r="N26" s="58">
        <f t="shared" ref="N26:O26" si="7">N29</f>
        <v>0</v>
      </c>
      <c r="O26" s="58">
        <f t="shared" si="7"/>
        <v>0</v>
      </c>
    </row>
    <row r="27" spans="1:15" s="27" customFormat="1" ht="35.25" customHeight="1" x14ac:dyDescent="0.25">
      <c r="A27" s="317"/>
      <c r="B27" s="317"/>
      <c r="C27" s="320"/>
      <c r="D27" s="387"/>
      <c r="E27" s="326"/>
      <c r="F27" s="320"/>
      <c r="G27" s="344"/>
      <c r="H27" s="317"/>
      <c r="I27" s="317"/>
      <c r="J27" s="317"/>
      <c r="K27" s="58" t="s">
        <v>266</v>
      </c>
      <c r="L27" s="58"/>
      <c r="M27" s="58">
        <f>M29</f>
        <v>6120</v>
      </c>
      <c r="N27" s="58">
        <f t="shared" ref="N27:O27" si="8">N29</f>
        <v>0</v>
      </c>
      <c r="O27" s="58">
        <f t="shared" si="8"/>
        <v>0</v>
      </c>
    </row>
    <row r="28" spans="1:15" s="27" customFormat="1" ht="35.25" customHeight="1" x14ac:dyDescent="0.25">
      <c r="A28" s="318"/>
      <c r="B28" s="318"/>
      <c r="C28" s="321"/>
      <c r="D28" s="388"/>
      <c r="E28" s="327"/>
      <c r="F28" s="321"/>
      <c r="G28" s="345"/>
      <c r="H28" s="318"/>
      <c r="I28" s="318"/>
      <c r="J28" s="318"/>
      <c r="K28" s="58" t="s">
        <v>267</v>
      </c>
      <c r="L28" s="58"/>
      <c r="M28" s="58">
        <v>0</v>
      </c>
      <c r="N28" s="233">
        <v>0</v>
      </c>
      <c r="O28" s="58">
        <v>0</v>
      </c>
    </row>
    <row r="29" spans="1:15" s="27" customFormat="1" ht="41.25" customHeight="1" x14ac:dyDescent="0.2">
      <c r="A29" s="274" t="s">
        <v>59</v>
      </c>
      <c r="B29" s="274" t="s">
        <v>377</v>
      </c>
      <c r="C29" s="276" t="s">
        <v>343</v>
      </c>
      <c r="D29" s="234" t="s">
        <v>441</v>
      </c>
      <c r="E29" s="235" t="s">
        <v>442</v>
      </c>
      <c r="F29" s="284" t="s">
        <v>69</v>
      </c>
      <c r="G29" s="284">
        <v>34</v>
      </c>
      <c r="H29" s="274" t="s">
        <v>194</v>
      </c>
      <c r="I29" s="274" t="s">
        <v>85</v>
      </c>
      <c r="J29" s="274" t="s">
        <v>85</v>
      </c>
      <c r="K29" s="59" t="s">
        <v>266</v>
      </c>
      <c r="L29" s="59"/>
      <c r="M29" s="59">
        <v>6120</v>
      </c>
      <c r="N29" s="68">
        <v>0</v>
      </c>
      <c r="O29" s="68">
        <v>0</v>
      </c>
    </row>
    <row r="30" spans="1:15" s="44" customFormat="1" ht="98.25" customHeight="1" x14ac:dyDescent="0.25">
      <c r="A30" s="316" t="s">
        <v>59</v>
      </c>
      <c r="B30" s="316" t="s">
        <v>377</v>
      </c>
      <c r="C30" s="316" t="s">
        <v>13</v>
      </c>
      <c r="D30" s="382" t="s">
        <v>378</v>
      </c>
      <c r="E30" s="169" t="s">
        <v>542</v>
      </c>
      <c r="F30" s="292" t="s">
        <v>69</v>
      </c>
      <c r="G30" s="236">
        <f>G33</f>
        <v>3531</v>
      </c>
      <c r="H30" s="291" t="s">
        <v>85</v>
      </c>
      <c r="I30" s="291" t="s">
        <v>253</v>
      </c>
      <c r="J30" s="291" t="s">
        <v>253</v>
      </c>
      <c r="K30" s="80" t="s">
        <v>265</v>
      </c>
      <c r="L30" s="62">
        <f>SUM(L48:L54)</f>
        <v>13243.74</v>
      </c>
      <c r="M30" s="62">
        <f>M31+M32</f>
        <v>63769.35</v>
      </c>
      <c r="N30" s="62">
        <f t="shared" ref="N30:O30" si="9">N31+N32</f>
        <v>0</v>
      </c>
      <c r="O30" s="62">
        <f t="shared" si="9"/>
        <v>0</v>
      </c>
    </row>
    <row r="31" spans="1:15" s="44" customFormat="1" ht="52.5" customHeight="1" x14ac:dyDescent="0.25">
      <c r="A31" s="317"/>
      <c r="B31" s="317"/>
      <c r="C31" s="317"/>
      <c r="D31" s="383"/>
      <c r="E31" s="386" t="s">
        <v>543</v>
      </c>
      <c r="F31" s="319" t="s">
        <v>69</v>
      </c>
      <c r="G31" s="343" t="str">
        <f>G34</f>
        <v>869</v>
      </c>
      <c r="H31" s="316" t="s">
        <v>85</v>
      </c>
      <c r="I31" s="316" t="s">
        <v>253</v>
      </c>
      <c r="J31" s="316" t="s">
        <v>253</v>
      </c>
      <c r="K31" s="80" t="s">
        <v>266</v>
      </c>
      <c r="L31" s="62"/>
      <c r="M31" s="62">
        <f>M33+M35</f>
        <v>63769.35</v>
      </c>
      <c r="N31" s="62">
        <f t="shared" ref="N31:O31" si="10">N33+N35</f>
        <v>0</v>
      </c>
      <c r="O31" s="62">
        <f t="shared" si="10"/>
        <v>0</v>
      </c>
    </row>
    <row r="32" spans="1:15" s="44" customFormat="1" ht="52.5" customHeight="1" x14ac:dyDescent="0.25">
      <c r="A32" s="318"/>
      <c r="B32" s="318"/>
      <c r="C32" s="318"/>
      <c r="D32" s="384"/>
      <c r="E32" s="388"/>
      <c r="F32" s="321"/>
      <c r="G32" s="321"/>
      <c r="H32" s="318"/>
      <c r="I32" s="318"/>
      <c r="J32" s="318"/>
      <c r="K32" s="80" t="s">
        <v>267</v>
      </c>
      <c r="L32" s="62"/>
      <c r="M32" s="62">
        <f>M34</f>
        <v>0</v>
      </c>
      <c r="N32" s="62">
        <f t="shared" ref="N32:O32" si="11">N34</f>
        <v>0</v>
      </c>
      <c r="O32" s="62">
        <f t="shared" si="11"/>
        <v>0</v>
      </c>
    </row>
    <row r="33" spans="1:15" s="27" customFormat="1" ht="77.25" customHeight="1" x14ac:dyDescent="0.2">
      <c r="A33" s="368" t="s">
        <v>59</v>
      </c>
      <c r="B33" s="368" t="s">
        <v>377</v>
      </c>
      <c r="C33" s="398" t="s">
        <v>343</v>
      </c>
      <c r="D33" s="376" t="s">
        <v>514</v>
      </c>
      <c r="E33" s="30" t="s">
        <v>549</v>
      </c>
      <c r="F33" s="371" t="s">
        <v>69</v>
      </c>
      <c r="G33" s="228">
        <v>3531</v>
      </c>
      <c r="H33" s="368" t="s">
        <v>492</v>
      </c>
      <c r="I33" s="368" t="s">
        <v>253</v>
      </c>
      <c r="J33" s="368" t="s">
        <v>253</v>
      </c>
      <c r="K33" s="59" t="s">
        <v>266</v>
      </c>
      <c r="L33" s="131"/>
      <c r="M33" s="140">
        <v>61965.03</v>
      </c>
      <c r="N33" s="68">
        <v>0</v>
      </c>
      <c r="O33" s="68">
        <v>0</v>
      </c>
    </row>
    <row r="34" spans="1:15" s="27" customFormat="1" ht="77.25" customHeight="1" x14ac:dyDescent="0.2">
      <c r="A34" s="369"/>
      <c r="B34" s="369"/>
      <c r="C34" s="398"/>
      <c r="D34" s="377"/>
      <c r="E34" s="30" t="s">
        <v>498</v>
      </c>
      <c r="F34" s="372"/>
      <c r="G34" s="304" t="s">
        <v>586</v>
      </c>
      <c r="H34" s="369"/>
      <c r="I34" s="369"/>
      <c r="J34" s="369"/>
      <c r="K34" s="59" t="s">
        <v>267</v>
      </c>
      <c r="L34" s="131"/>
      <c r="M34" s="140">
        <v>0</v>
      </c>
      <c r="N34" s="68">
        <v>0</v>
      </c>
      <c r="O34" s="68">
        <v>0</v>
      </c>
    </row>
    <row r="35" spans="1:15" s="27" customFormat="1" ht="21" customHeight="1" x14ac:dyDescent="0.2">
      <c r="A35" s="368" t="s">
        <v>59</v>
      </c>
      <c r="B35" s="368" t="s">
        <v>377</v>
      </c>
      <c r="C35" s="376" t="s">
        <v>424</v>
      </c>
      <c r="D35" s="376" t="s">
        <v>584</v>
      </c>
      <c r="E35" s="376" t="s">
        <v>585</v>
      </c>
      <c r="F35" s="371" t="s">
        <v>69</v>
      </c>
      <c r="G35" s="228" t="s">
        <v>85</v>
      </c>
      <c r="H35" s="368" t="s">
        <v>194</v>
      </c>
      <c r="I35" s="300" t="s">
        <v>85</v>
      </c>
      <c r="J35" s="300" t="s">
        <v>85</v>
      </c>
      <c r="K35" s="59" t="s">
        <v>266</v>
      </c>
      <c r="L35" s="131"/>
      <c r="M35" s="140">
        <v>1804.32</v>
      </c>
      <c r="N35" s="68">
        <v>0</v>
      </c>
      <c r="O35" s="68">
        <v>0</v>
      </c>
    </row>
    <row r="36" spans="1:15" s="27" customFormat="1" ht="21" customHeight="1" x14ac:dyDescent="0.2">
      <c r="A36" s="369"/>
      <c r="B36" s="369"/>
      <c r="C36" s="377"/>
      <c r="D36" s="396"/>
      <c r="E36" s="377"/>
      <c r="F36" s="372"/>
      <c r="G36" s="228" t="s">
        <v>85</v>
      </c>
      <c r="H36" s="369"/>
      <c r="I36" s="300" t="s">
        <v>85</v>
      </c>
      <c r="J36" s="300" t="s">
        <v>85</v>
      </c>
      <c r="K36" s="59" t="s">
        <v>267</v>
      </c>
      <c r="L36" s="131"/>
      <c r="M36" s="140">
        <v>0</v>
      </c>
      <c r="N36" s="140">
        <v>0</v>
      </c>
      <c r="O36" s="140">
        <v>0</v>
      </c>
    </row>
    <row r="37" spans="1:15" s="27" customFormat="1" ht="31.5" customHeight="1" x14ac:dyDescent="0.25">
      <c r="A37" s="316" t="s">
        <v>59</v>
      </c>
      <c r="B37" s="316" t="s">
        <v>386</v>
      </c>
      <c r="C37" s="319" t="s">
        <v>13</v>
      </c>
      <c r="D37" s="385" t="s">
        <v>385</v>
      </c>
      <c r="E37" s="325" t="s">
        <v>231</v>
      </c>
      <c r="F37" s="319" t="s">
        <v>69</v>
      </c>
      <c r="G37" s="343">
        <v>2050</v>
      </c>
      <c r="H37" s="316" t="s">
        <v>85</v>
      </c>
      <c r="I37" s="316" t="s">
        <v>262</v>
      </c>
      <c r="J37" s="316" t="s">
        <v>262</v>
      </c>
      <c r="K37" s="58" t="s">
        <v>265</v>
      </c>
      <c r="L37" s="58">
        <f>M37+N37+O37</f>
        <v>536822.17359999998</v>
      </c>
      <c r="M37" s="58">
        <f>M40</f>
        <v>175379.44459999999</v>
      </c>
      <c r="N37" s="58">
        <f t="shared" ref="N37:O37" si="12">N40</f>
        <v>168348.59899999999</v>
      </c>
      <c r="O37" s="58">
        <f t="shared" si="12"/>
        <v>193094.13</v>
      </c>
    </row>
    <row r="38" spans="1:15" s="27" customFormat="1" ht="31.5" customHeight="1" x14ac:dyDescent="0.25">
      <c r="A38" s="317"/>
      <c r="B38" s="317"/>
      <c r="C38" s="320"/>
      <c r="D38" s="385"/>
      <c r="E38" s="326"/>
      <c r="F38" s="320"/>
      <c r="G38" s="344"/>
      <c r="H38" s="317"/>
      <c r="I38" s="317"/>
      <c r="J38" s="317"/>
      <c r="K38" s="58" t="s">
        <v>266</v>
      </c>
      <c r="L38" s="58"/>
      <c r="M38" s="58">
        <f>M40</f>
        <v>175379.44459999999</v>
      </c>
      <c r="N38" s="58">
        <f t="shared" ref="N38:O38" si="13">N40</f>
        <v>168348.59899999999</v>
      </c>
      <c r="O38" s="58">
        <f t="shared" si="13"/>
        <v>193094.13</v>
      </c>
    </row>
    <row r="39" spans="1:15" s="27" customFormat="1" ht="31.5" customHeight="1" x14ac:dyDescent="0.25">
      <c r="A39" s="318"/>
      <c r="B39" s="318"/>
      <c r="C39" s="321"/>
      <c r="D39" s="385"/>
      <c r="E39" s="327"/>
      <c r="F39" s="321"/>
      <c r="G39" s="345"/>
      <c r="H39" s="318"/>
      <c r="I39" s="318"/>
      <c r="J39" s="318"/>
      <c r="K39" s="58" t="s">
        <v>267</v>
      </c>
      <c r="L39" s="58"/>
      <c r="M39" s="58">
        <v>0</v>
      </c>
      <c r="N39" s="233">
        <v>0</v>
      </c>
      <c r="O39" s="58">
        <v>0</v>
      </c>
    </row>
    <row r="40" spans="1:15" s="27" customFormat="1" ht="54.75" customHeight="1" x14ac:dyDescent="0.2">
      <c r="A40" s="300" t="s">
        <v>59</v>
      </c>
      <c r="B40" s="300" t="s">
        <v>386</v>
      </c>
      <c r="C40" s="281" t="s">
        <v>343</v>
      </c>
      <c r="D40" s="237" t="s">
        <v>387</v>
      </c>
      <c r="E40" s="30" t="s">
        <v>227</v>
      </c>
      <c r="F40" s="302" t="s">
        <v>69</v>
      </c>
      <c r="G40" s="228">
        <v>2050</v>
      </c>
      <c r="H40" s="300" t="s">
        <v>194</v>
      </c>
      <c r="I40" s="300" t="s">
        <v>85</v>
      </c>
      <c r="J40" s="300" t="s">
        <v>85</v>
      </c>
      <c r="K40" s="59" t="s">
        <v>266</v>
      </c>
      <c r="L40" s="131">
        <f>M40</f>
        <v>175379.44459999999</v>
      </c>
      <c r="M40" s="68">
        <v>175379.44459999999</v>
      </c>
      <c r="N40" s="238">
        <v>168348.59899999999</v>
      </c>
      <c r="O40" s="68">
        <v>193094.13</v>
      </c>
    </row>
    <row r="41" spans="1:15" s="43" customFormat="1" ht="128.25" customHeight="1" x14ac:dyDescent="0.3">
      <c r="A41" s="316" t="s">
        <v>59</v>
      </c>
      <c r="B41" s="316" t="s">
        <v>381</v>
      </c>
      <c r="C41" s="319" t="s">
        <v>13</v>
      </c>
      <c r="D41" s="322" t="s">
        <v>382</v>
      </c>
      <c r="E41" s="169" t="s">
        <v>229</v>
      </c>
      <c r="F41" s="292" t="s">
        <v>69</v>
      </c>
      <c r="G41" s="236">
        <f>SUM(G44:G44)</f>
        <v>28296</v>
      </c>
      <c r="H41" s="239" t="s">
        <v>85</v>
      </c>
      <c r="I41" s="236">
        <v>27920</v>
      </c>
      <c r="J41" s="236">
        <v>27920</v>
      </c>
      <c r="K41" s="58" t="s">
        <v>265</v>
      </c>
      <c r="L41" s="240">
        <f>SUM(L44:L44)</f>
        <v>5471.7878099999998</v>
      </c>
      <c r="M41" s="240">
        <f>M44+M45+M46+M47</f>
        <v>386053.24393</v>
      </c>
      <c r="N41" s="240">
        <f t="shared" ref="N41:O41" si="14">N44+N45+N46+N47</f>
        <v>360955.04300000001</v>
      </c>
      <c r="O41" s="240">
        <f t="shared" si="14"/>
        <v>371266.30599999998</v>
      </c>
    </row>
    <row r="42" spans="1:15" s="43" customFormat="1" ht="71.25" customHeight="1" x14ac:dyDescent="0.3">
      <c r="A42" s="317"/>
      <c r="B42" s="317"/>
      <c r="C42" s="320"/>
      <c r="D42" s="323"/>
      <c r="E42" s="386" t="s">
        <v>230</v>
      </c>
      <c r="F42" s="319" t="s">
        <v>69</v>
      </c>
      <c r="G42" s="343">
        <f>G46</f>
        <v>899</v>
      </c>
      <c r="H42" s="422" t="s">
        <v>85</v>
      </c>
      <c r="I42" s="343">
        <f>I46</f>
        <v>899</v>
      </c>
      <c r="J42" s="343">
        <f>J46</f>
        <v>899</v>
      </c>
      <c r="K42" s="58" t="s">
        <v>266</v>
      </c>
      <c r="L42" s="240"/>
      <c r="M42" s="240">
        <f>M44+M46</f>
        <v>385667.19000000006</v>
      </c>
      <c r="N42" s="240">
        <f t="shared" ref="N42:O43" si="15">N44+N46</f>
        <v>360594.08899999998</v>
      </c>
      <c r="O42" s="240">
        <f t="shared" si="15"/>
        <v>370895.038</v>
      </c>
    </row>
    <row r="43" spans="1:15" s="43" customFormat="1" ht="71.25" customHeight="1" x14ac:dyDescent="0.3">
      <c r="A43" s="280"/>
      <c r="B43" s="280"/>
      <c r="C43" s="273"/>
      <c r="D43" s="293"/>
      <c r="E43" s="388"/>
      <c r="F43" s="321"/>
      <c r="G43" s="345"/>
      <c r="H43" s="424"/>
      <c r="I43" s="345"/>
      <c r="J43" s="345"/>
      <c r="K43" s="58" t="s">
        <v>267</v>
      </c>
      <c r="L43" s="240"/>
      <c r="M43" s="240">
        <f>M45+M47</f>
        <v>386.05393000000004</v>
      </c>
      <c r="N43" s="240">
        <f t="shared" si="15"/>
        <v>360.95400000000001</v>
      </c>
      <c r="O43" s="240">
        <f t="shared" si="15"/>
        <v>371.26800000000003</v>
      </c>
    </row>
    <row r="44" spans="1:15" s="43" customFormat="1" ht="36" customHeight="1" x14ac:dyDescent="0.25">
      <c r="A44" s="368" t="s">
        <v>59</v>
      </c>
      <c r="B44" s="368" t="s">
        <v>381</v>
      </c>
      <c r="C44" s="376" t="s">
        <v>343</v>
      </c>
      <c r="D44" s="376" t="s">
        <v>384</v>
      </c>
      <c r="E44" s="376" t="s">
        <v>182</v>
      </c>
      <c r="F44" s="371" t="s">
        <v>69</v>
      </c>
      <c r="G44" s="399">
        <v>28296</v>
      </c>
      <c r="H44" s="368" t="s">
        <v>194</v>
      </c>
      <c r="I44" s="399" t="s">
        <v>445</v>
      </c>
      <c r="J44" s="399" t="s">
        <v>446</v>
      </c>
      <c r="K44" s="59" t="s">
        <v>266</v>
      </c>
      <c r="L44" s="131">
        <v>5471.7878099999998</v>
      </c>
      <c r="M44" s="59">
        <v>371886.66000000003</v>
      </c>
      <c r="N44" s="68">
        <v>348056.20899999997</v>
      </c>
      <c r="O44" s="68">
        <v>357830.96399999998</v>
      </c>
    </row>
    <row r="45" spans="1:15" s="43" customFormat="1" ht="36" customHeight="1" x14ac:dyDescent="0.25">
      <c r="A45" s="369"/>
      <c r="B45" s="369"/>
      <c r="C45" s="377"/>
      <c r="D45" s="377"/>
      <c r="E45" s="377"/>
      <c r="F45" s="372"/>
      <c r="G45" s="415"/>
      <c r="H45" s="369"/>
      <c r="I45" s="415"/>
      <c r="J45" s="415"/>
      <c r="K45" s="59" t="s">
        <v>437</v>
      </c>
      <c r="L45" s="131"/>
      <c r="M45" s="59">
        <v>372.25900000000001</v>
      </c>
      <c r="N45" s="68">
        <v>348.40000000000003</v>
      </c>
      <c r="O45" s="68">
        <v>358.18400000000003</v>
      </c>
    </row>
    <row r="46" spans="1:15" s="27" customFormat="1" ht="37.9" customHeight="1" x14ac:dyDescent="0.2">
      <c r="A46" s="368" t="s">
        <v>59</v>
      </c>
      <c r="B46" s="368" t="s">
        <v>381</v>
      </c>
      <c r="C46" s="376" t="s">
        <v>343</v>
      </c>
      <c r="D46" s="376" t="s">
        <v>384</v>
      </c>
      <c r="E46" s="376" t="s">
        <v>383</v>
      </c>
      <c r="F46" s="371" t="s">
        <v>69</v>
      </c>
      <c r="G46" s="399">
        <v>899</v>
      </c>
      <c r="H46" s="368" t="s">
        <v>194</v>
      </c>
      <c r="I46" s="399">
        <v>899</v>
      </c>
      <c r="J46" s="399">
        <v>899</v>
      </c>
      <c r="K46" s="59" t="s">
        <v>266</v>
      </c>
      <c r="L46" s="131">
        <v>41.555959999999999</v>
      </c>
      <c r="M46" s="59">
        <v>13780.529999999999</v>
      </c>
      <c r="N46" s="68">
        <v>12537.88</v>
      </c>
      <c r="O46" s="68">
        <v>13064.074000000001</v>
      </c>
    </row>
    <row r="47" spans="1:15" s="27" customFormat="1" ht="37.9" customHeight="1" x14ac:dyDescent="0.2">
      <c r="A47" s="369"/>
      <c r="B47" s="369"/>
      <c r="C47" s="377"/>
      <c r="D47" s="377"/>
      <c r="E47" s="377"/>
      <c r="F47" s="372"/>
      <c r="G47" s="415"/>
      <c r="H47" s="369"/>
      <c r="I47" s="415"/>
      <c r="J47" s="415"/>
      <c r="K47" s="59" t="s">
        <v>267</v>
      </c>
      <c r="L47" s="241"/>
      <c r="M47" s="59">
        <v>13.794930000000001</v>
      </c>
      <c r="N47" s="68">
        <v>12.554</v>
      </c>
      <c r="O47" s="68">
        <v>13.084</v>
      </c>
    </row>
    <row r="48" spans="1:15" ht="38.25" customHeight="1" x14ac:dyDescent="0.25">
      <c r="A48" s="316" t="s">
        <v>59</v>
      </c>
      <c r="B48" s="319" t="s">
        <v>13</v>
      </c>
      <c r="C48" s="319" t="s">
        <v>13</v>
      </c>
      <c r="D48" s="322" t="s">
        <v>364</v>
      </c>
      <c r="E48" s="86" t="s">
        <v>185</v>
      </c>
      <c r="F48" s="292" t="s">
        <v>101</v>
      </c>
      <c r="G48" s="292">
        <f>G54+G55</f>
        <v>1</v>
      </c>
      <c r="H48" s="316" t="s">
        <v>85</v>
      </c>
      <c r="I48" s="291" t="s">
        <v>253</v>
      </c>
      <c r="J48" s="291" t="s">
        <v>253</v>
      </c>
      <c r="K48" s="58" t="s">
        <v>265</v>
      </c>
      <c r="L48" s="425">
        <f>SUM(L52:L57)</f>
        <v>13243.74</v>
      </c>
      <c r="M48" s="58">
        <f>M52+M53+M55+M57+M51+M58+M59</f>
        <v>101077.72995000001</v>
      </c>
      <c r="N48" s="58">
        <f>N52+N53+N55+N57</f>
        <v>46405.4</v>
      </c>
      <c r="O48" s="58">
        <f>O52+O53+O55+O57</f>
        <v>6914.3799999999992</v>
      </c>
    </row>
    <row r="49" spans="1:15" ht="45" customHeight="1" x14ac:dyDescent="0.25">
      <c r="A49" s="317"/>
      <c r="B49" s="320"/>
      <c r="C49" s="320"/>
      <c r="D49" s="323"/>
      <c r="E49" s="86" t="s">
        <v>236</v>
      </c>
      <c r="F49" s="292" t="s">
        <v>101</v>
      </c>
      <c r="G49" s="292">
        <f>G52+G53+G56+G57</f>
        <v>10</v>
      </c>
      <c r="H49" s="317"/>
      <c r="I49" s="291" t="s">
        <v>253</v>
      </c>
      <c r="J49" s="291" t="s">
        <v>443</v>
      </c>
      <c r="K49" s="58" t="s">
        <v>266</v>
      </c>
      <c r="L49" s="426"/>
      <c r="M49" s="58">
        <v>0</v>
      </c>
      <c r="N49" s="58">
        <v>0</v>
      </c>
      <c r="O49" s="58">
        <v>0</v>
      </c>
    </row>
    <row r="50" spans="1:15" ht="38.25" customHeight="1" x14ac:dyDescent="0.25">
      <c r="A50" s="318"/>
      <c r="B50" s="321"/>
      <c r="C50" s="321"/>
      <c r="D50" s="324"/>
      <c r="E50" s="86" t="s">
        <v>186</v>
      </c>
      <c r="F50" s="292" t="s">
        <v>101</v>
      </c>
      <c r="G50" s="292">
        <v>3</v>
      </c>
      <c r="H50" s="318"/>
      <c r="I50" s="291" t="s">
        <v>253</v>
      </c>
      <c r="J50" s="291" t="s">
        <v>253</v>
      </c>
      <c r="K50" s="58" t="s">
        <v>267</v>
      </c>
      <c r="L50" s="427"/>
      <c r="M50" s="58">
        <f>M52+M53+M55+M57+M51+M58+M59</f>
        <v>101077.72995000001</v>
      </c>
      <c r="N50" s="58">
        <f t="shared" ref="N50:O50" si="16">N52+N53+N55+N57+N51+N58+N59</f>
        <v>46405.4</v>
      </c>
      <c r="O50" s="58">
        <f t="shared" si="16"/>
        <v>6914.3799999999992</v>
      </c>
    </row>
    <row r="51" spans="1:15" s="65" customFormat="1" ht="39" customHeight="1" x14ac:dyDescent="0.2">
      <c r="A51" s="275" t="s">
        <v>59</v>
      </c>
      <c r="B51" s="283" t="s">
        <v>455</v>
      </c>
      <c r="C51" s="281" t="s">
        <v>83</v>
      </c>
      <c r="D51" s="197" t="s">
        <v>456</v>
      </c>
      <c r="E51" s="30" t="s">
        <v>186</v>
      </c>
      <c r="F51" s="302" t="s">
        <v>101</v>
      </c>
      <c r="G51" s="302">
        <v>1</v>
      </c>
      <c r="H51" s="275" t="s">
        <v>194</v>
      </c>
      <c r="I51" s="300" t="s">
        <v>253</v>
      </c>
      <c r="J51" s="300" t="s">
        <v>253</v>
      </c>
      <c r="K51" s="59" t="s">
        <v>267</v>
      </c>
      <c r="L51" s="289"/>
      <c r="M51" s="130">
        <v>6046.9</v>
      </c>
      <c r="N51" s="59">
        <v>0</v>
      </c>
      <c r="O51" s="198">
        <v>0</v>
      </c>
    </row>
    <row r="52" spans="1:15" ht="27.75" customHeight="1" x14ac:dyDescent="0.25">
      <c r="A52" s="300" t="s">
        <v>59</v>
      </c>
      <c r="B52" s="300" t="s">
        <v>388</v>
      </c>
      <c r="C52" s="281" t="s">
        <v>83</v>
      </c>
      <c r="D52" s="199" t="s">
        <v>105</v>
      </c>
      <c r="E52" s="30" t="s">
        <v>236</v>
      </c>
      <c r="F52" s="302" t="s">
        <v>101</v>
      </c>
      <c r="G52" s="302">
        <v>2</v>
      </c>
      <c r="H52" s="300" t="s">
        <v>194</v>
      </c>
      <c r="I52" s="300" t="s">
        <v>85</v>
      </c>
      <c r="J52" s="300" t="s">
        <v>85</v>
      </c>
      <c r="K52" s="59" t="s">
        <v>267</v>
      </c>
      <c r="L52" s="131">
        <v>0</v>
      </c>
      <c r="M52" s="59">
        <v>96.045950000000005</v>
      </c>
      <c r="N52" s="59">
        <v>0</v>
      </c>
      <c r="O52" s="200">
        <v>0</v>
      </c>
    </row>
    <row r="53" spans="1:15" ht="27" customHeight="1" x14ac:dyDescent="0.25">
      <c r="A53" s="368" t="s">
        <v>59</v>
      </c>
      <c r="B53" s="368" t="s">
        <v>389</v>
      </c>
      <c r="C53" s="376" t="s">
        <v>83</v>
      </c>
      <c r="D53" s="393" t="s">
        <v>243</v>
      </c>
      <c r="E53" s="30" t="s">
        <v>236</v>
      </c>
      <c r="F53" s="302" t="s">
        <v>101</v>
      </c>
      <c r="G53" s="302">
        <v>0</v>
      </c>
      <c r="H53" s="300" t="s">
        <v>194</v>
      </c>
      <c r="I53" s="300" t="s">
        <v>722</v>
      </c>
      <c r="J53" s="300" t="s">
        <v>253</v>
      </c>
      <c r="K53" s="389" t="s">
        <v>267</v>
      </c>
      <c r="L53" s="131">
        <v>0</v>
      </c>
      <c r="M53" s="391">
        <v>14451.319</v>
      </c>
      <c r="N53" s="391">
        <v>0</v>
      </c>
      <c r="O53" s="391">
        <v>2274.4299999999998</v>
      </c>
    </row>
    <row r="54" spans="1:15" ht="15.75" customHeight="1" x14ac:dyDescent="0.25">
      <c r="A54" s="369"/>
      <c r="B54" s="369"/>
      <c r="C54" s="377"/>
      <c r="D54" s="394"/>
      <c r="E54" s="201" t="s">
        <v>185</v>
      </c>
      <c r="F54" s="302" t="s">
        <v>101</v>
      </c>
      <c r="G54" s="302">
        <v>0</v>
      </c>
      <c r="H54" s="300" t="s">
        <v>194</v>
      </c>
      <c r="I54" s="300" t="s">
        <v>256</v>
      </c>
      <c r="J54" s="300" t="s">
        <v>256</v>
      </c>
      <c r="K54" s="390"/>
      <c r="L54" s="131"/>
      <c r="M54" s="392"/>
      <c r="N54" s="392"/>
      <c r="O54" s="392"/>
    </row>
    <row r="55" spans="1:15" ht="18" customHeight="1" x14ac:dyDescent="0.25">
      <c r="A55" s="368" t="s">
        <v>59</v>
      </c>
      <c r="B55" s="368" t="s">
        <v>390</v>
      </c>
      <c r="C55" s="376" t="s">
        <v>176</v>
      </c>
      <c r="D55" s="393" t="s">
        <v>180</v>
      </c>
      <c r="E55" s="202" t="s">
        <v>185</v>
      </c>
      <c r="F55" s="302" t="s">
        <v>101</v>
      </c>
      <c r="G55" s="302">
        <v>1</v>
      </c>
      <c r="H55" s="300" t="s">
        <v>244</v>
      </c>
      <c r="I55" s="300" t="s">
        <v>85</v>
      </c>
      <c r="J55" s="300" t="s">
        <v>85</v>
      </c>
      <c r="K55" s="389" t="s">
        <v>267</v>
      </c>
      <c r="L55" s="131">
        <v>43.74</v>
      </c>
      <c r="M55" s="391">
        <v>24715.7</v>
      </c>
      <c r="N55" s="391">
        <v>46405.4</v>
      </c>
      <c r="O55" s="391">
        <v>4639.95</v>
      </c>
    </row>
    <row r="56" spans="1:15" ht="27" customHeight="1" x14ac:dyDescent="0.25">
      <c r="A56" s="369"/>
      <c r="B56" s="369"/>
      <c r="C56" s="377"/>
      <c r="D56" s="394"/>
      <c r="E56" s="30" t="s">
        <v>236</v>
      </c>
      <c r="F56" s="302" t="s">
        <v>101</v>
      </c>
      <c r="G56" s="302">
        <v>4</v>
      </c>
      <c r="H56" s="300" t="s">
        <v>194</v>
      </c>
      <c r="I56" s="300" t="s">
        <v>253</v>
      </c>
      <c r="J56" s="300" t="s">
        <v>256</v>
      </c>
      <c r="K56" s="390"/>
      <c r="L56" s="131"/>
      <c r="M56" s="392"/>
      <c r="N56" s="392"/>
      <c r="O56" s="392"/>
    </row>
    <row r="57" spans="1:15" ht="42.75" customHeight="1" x14ac:dyDescent="0.25">
      <c r="A57" s="300" t="s">
        <v>59</v>
      </c>
      <c r="B57" s="300" t="s">
        <v>300</v>
      </c>
      <c r="C57" s="281" t="s">
        <v>178</v>
      </c>
      <c r="D57" s="199" t="s">
        <v>181</v>
      </c>
      <c r="E57" s="202" t="s">
        <v>236</v>
      </c>
      <c r="F57" s="302" t="s">
        <v>101</v>
      </c>
      <c r="G57" s="302">
        <v>4</v>
      </c>
      <c r="H57" s="300" t="s">
        <v>194</v>
      </c>
      <c r="I57" s="300" t="s">
        <v>85</v>
      </c>
      <c r="J57" s="300" t="s">
        <v>85</v>
      </c>
      <c r="K57" s="59" t="s">
        <v>267</v>
      </c>
      <c r="L57" s="59">
        <v>13200</v>
      </c>
      <c r="M57" s="59">
        <v>15600</v>
      </c>
      <c r="N57" s="59">
        <v>0</v>
      </c>
      <c r="O57" s="59">
        <v>0</v>
      </c>
    </row>
    <row r="58" spans="1:15" ht="30.75" customHeight="1" x14ac:dyDescent="0.25">
      <c r="A58" s="300" t="s">
        <v>59</v>
      </c>
      <c r="B58" s="274" t="s">
        <v>296</v>
      </c>
      <c r="C58" s="281" t="s">
        <v>179</v>
      </c>
      <c r="D58" s="203" t="s">
        <v>500</v>
      </c>
      <c r="E58" s="30" t="s">
        <v>186</v>
      </c>
      <c r="F58" s="302" t="s">
        <v>101</v>
      </c>
      <c r="G58" s="302">
        <v>1</v>
      </c>
      <c r="H58" s="300" t="s">
        <v>194</v>
      </c>
      <c r="I58" s="300" t="s">
        <v>85</v>
      </c>
      <c r="J58" s="300" t="s">
        <v>85</v>
      </c>
      <c r="K58" s="59" t="s">
        <v>267</v>
      </c>
      <c r="L58" s="59"/>
      <c r="M58" s="59">
        <v>20167.764999999999</v>
      </c>
      <c r="N58" s="59">
        <v>0</v>
      </c>
      <c r="O58" s="59">
        <v>0</v>
      </c>
    </row>
    <row r="59" spans="1:15" ht="30.75" customHeight="1" x14ac:dyDescent="0.25">
      <c r="A59" s="300" t="s">
        <v>59</v>
      </c>
      <c r="B59" s="274" t="s">
        <v>501</v>
      </c>
      <c r="C59" s="281" t="s">
        <v>173</v>
      </c>
      <c r="D59" s="203" t="s">
        <v>502</v>
      </c>
      <c r="E59" s="30" t="s">
        <v>186</v>
      </c>
      <c r="F59" s="302" t="s">
        <v>101</v>
      </c>
      <c r="G59" s="302">
        <v>1</v>
      </c>
      <c r="H59" s="300" t="s">
        <v>194</v>
      </c>
      <c r="I59" s="300" t="s">
        <v>85</v>
      </c>
      <c r="J59" s="300" t="s">
        <v>85</v>
      </c>
      <c r="K59" s="59" t="s">
        <v>267</v>
      </c>
      <c r="L59" s="59"/>
      <c r="M59" s="59">
        <v>20000</v>
      </c>
      <c r="N59" s="59">
        <v>0</v>
      </c>
      <c r="O59" s="59">
        <v>0</v>
      </c>
    </row>
    <row r="60" spans="1:15" ht="45.75" customHeight="1" x14ac:dyDescent="0.25">
      <c r="A60" s="316" t="s">
        <v>59</v>
      </c>
      <c r="B60" s="316" t="s">
        <v>280</v>
      </c>
      <c r="C60" s="319" t="s">
        <v>13</v>
      </c>
      <c r="D60" s="406" t="s">
        <v>393</v>
      </c>
      <c r="E60" s="386" t="s">
        <v>392</v>
      </c>
      <c r="F60" s="319" t="s">
        <v>101</v>
      </c>
      <c r="G60" s="319">
        <f>G63</f>
        <v>900</v>
      </c>
      <c r="H60" s="316" t="s">
        <v>85</v>
      </c>
      <c r="I60" s="316" t="s">
        <v>253</v>
      </c>
      <c r="J60" s="316" t="s">
        <v>253</v>
      </c>
      <c r="K60" s="80" t="s">
        <v>265</v>
      </c>
      <c r="L60" s="58">
        <f>M60+N60+O60</f>
        <v>10298.640000000001</v>
      </c>
      <c r="M60" s="58">
        <f>M61</f>
        <v>10298.640000000001</v>
      </c>
      <c r="N60" s="58">
        <f>N63</f>
        <v>0</v>
      </c>
      <c r="O60" s="58">
        <f>O63</f>
        <v>0</v>
      </c>
    </row>
    <row r="61" spans="1:15" ht="45.75" customHeight="1" x14ac:dyDescent="0.25">
      <c r="A61" s="317"/>
      <c r="B61" s="317"/>
      <c r="C61" s="320"/>
      <c r="D61" s="407"/>
      <c r="E61" s="387"/>
      <c r="F61" s="320"/>
      <c r="G61" s="320"/>
      <c r="H61" s="317"/>
      <c r="I61" s="317"/>
      <c r="J61" s="317"/>
      <c r="K61" s="80" t="s">
        <v>266</v>
      </c>
      <c r="L61" s="58"/>
      <c r="M61" s="58">
        <f>M63+M64</f>
        <v>10298.640000000001</v>
      </c>
      <c r="N61" s="58">
        <f t="shared" ref="N61:O61" si="17">N63</f>
        <v>0</v>
      </c>
      <c r="O61" s="58">
        <f t="shared" si="17"/>
        <v>0</v>
      </c>
    </row>
    <row r="62" spans="1:15" ht="55.5" customHeight="1" x14ac:dyDescent="0.25">
      <c r="A62" s="318"/>
      <c r="B62" s="318"/>
      <c r="C62" s="321"/>
      <c r="D62" s="408"/>
      <c r="E62" s="388"/>
      <c r="F62" s="321"/>
      <c r="G62" s="321"/>
      <c r="H62" s="318"/>
      <c r="I62" s="318"/>
      <c r="J62" s="318"/>
      <c r="K62" s="80" t="s">
        <v>267</v>
      </c>
      <c r="L62" s="58"/>
      <c r="M62" s="58">
        <v>0</v>
      </c>
      <c r="N62" s="58">
        <v>0</v>
      </c>
      <c r="O62" s="58">
        <v>0</v>
      </c>
    </row>
    <row r="63" spans="1:15" s="27" customFormat="1" ht="27.75" customHeight="1" x14ac:dyDescent="0.2">
      <c r="A63" s="300" t="s">
        <v>59</v>
      </c>
      <c r="B63" s="300" t="s">
        <v>280</v>
      </c>
      <c r="C63" s="281" t="s">
        <v>179</v>
      </c>
      <c r="D63" s="204" t="s">
        <v>391</v>
      </c>
      <c r="E63" s="63" t="s">
        <v>248</v>
      </c>
      <c r="F63" s="64" t="s">
        <v>101</v>
      </c>
      <c r="G63" s="64">
        <v>900</v>
      </c>
      <c r="H63" s="300" t="s">
        <v>194</v>
      </c>
      <c r="I63" s="300" t="s">
        <v>85</v>
      </c>
      <c r="J63" s="300" t="s">
        <v>85</v>
      </c>
      <c r="K63" s="59" t="s">
        <v>266</v>
      </c>
      <c r="L63" s="131">
        <f>M63</f>
        <v>10231.36</v>
      </c>
      <c r="M63" s="59">
        <v>10231.36</v>
      </c>
      <c r="N63" s="68">
        <v>0</v>
      </c>
      <c r="O63" s="68">
        <v>0</v>
      </c>
    </row>
    <row r="64" spans="1:15" s="27" customFormat="1" ht="15.75" customHeight="1" x14ac:dyDescent="0.2">
      <c r="A64" s="143" t="s">
        <v>59</v>
      </c>
      <c r="B64" s="143" t="s">
        <v>280</v>
      </c>
      <c r="C64" s="296" t="s">
        <v>424</v>
      </c>
      <c r="D64" s="216" t="s">
        <v>584</v>
      </c>
      <c r="E64" s="294" t="s">
        <v>85</v>
      </c>
      <c r="F64" s="294" t="s">
        <v>85</v>
      </c>
      <c r="G64" s="294" t="s">
        <v>85</v>
      </c>
      <c r="H64" s="294" t="s">
        <v>85</v>
      </c>
      <c r="I64" s="294" t="s">
        <v>85</v>
      </c>
      <c r="J64" s="294" t="s">
        <v>85</v>
      </c>
      <c r="K64" s="59" t="s">
        <v>266</v>
      </c>
      <c r="L64" s="131"/>
      <c r="M64" s="59">
        <v>67.28</v>
      </c>
      <c r="N64" s="68"/>
      <c r="O64" s="68"/>
    </row>
    <row r="65" spans="1:15" s="27" customFormat="1" ht="41.45" customHeight="1" x14ac:dyDescent="0.25">
      <c r="A65" s="316" t="s">
        <v>59</v>
      </c>
      <c r="B65" s="316" t="s">
        <v>280</v>
      </c>
      <c r="C65" s="319" t="s">
        <v>13</v>
      </c>
      <c r="D65" s="406" t="s">
        <v>616</v>
      </c>
      <c r="E65" s="386" t="s">
        <v>623</v>
      </c>
      <c r="F65" s="319" t="s">
        <v>101</v>
      </c>
      <c r="G65" s="319">
        <v>35</v>
      </c>
      <c r="H65" s="316" t="s">
        <v>85</v>
      </c>
      <c r="I65" s="316" t="s">
        <v>253</v>
      </c>
      <c r="J65" s="316" t="s">
        <v>253</v>
      </c>
      <c r="K65" s="80" t="s">
        <v>265</v>
      </c>
      <c r="L65" s="58"/>
      <c r="M65" s="58">
        <f>M66+M67</f>
        <v>3232.8589999999999</v>
      </c>
      <c r="N65" s="58">
        <f t="shared" ref="N65:O65" si="18">N66+N67</f>
        <v>0</v>
      </c>
      <c r="O65" s="58">
        <f t="shared" si="18"/>
        <v>0</v>
      </c>
    </row>
    <row r="66" spans="1:15" s="27" customFormat="1" ht="41.45" customHeight="1" x14ac:dyDescent="0.25">
      <c r="A66" s="317"/>
      <c r="B66" s="317"/>
      <c r="C66" s="320"/>
      <c r="D66" s="407"/>
      <c r="E66" s="387"/>
      <c r="F66" s="320"/>
      <c r="G66" s="320"/>
      <c r="H66" s="317"/>
      <c r="I66" s="317"/>
      <c r="J66" s="317"/>
      <c r="K66" s="80" t="s">
        <v>266</v>
      </c>
      <c r="L66" s="58"/>
      <c r="M66" s="58">
        <f>M68</f>
        <v>3229.63</v>
      </c>
      <c r="N66" s="58">
        <f t="shared" ref="N66:O66" si="19">N68</f>
        <v>0</v>
      </c>
      <c r="O66" s="58">
        <f t="shared" si="19"/>
        <v>0</v>
      </c>
    </row>
    <row r="67" spans="1:15" s="27" customFormat="1" ht="48" customHeight="1" x14ac:dyDescent="0.25">
      <c r="A67" s="318"/>
      <c r="B67" s="318"/>
      <c r="C67" s="321"/>
      <c r="D67" s="408"/>
      <c r="E67" s="388"/>
      <c r="F67" s="321"/>
      <c r="G67" s="321"/>
      <c r="H67" s="318"/>
      <c r="I67" s="318"/>
      <c r="J67" s="318"/>
      <c r="K67" s="80" t="s">
        <v>267</v>
      </c>
      <c r="L67" s="58"/>
      <c r="M67" s="58">
        <f>M69</f>
        <v>3.2290000000000001</v>
      </c>
      <c r="N67" s="58">
        <f t="shared" ref="N67:O67" si="20">N69</f>
        <v>0</v>
      </c>
      <c r="O67" s="58">
        <f t="shared" si="20"/>
        <v>0</v>
      </c>
    </row>
    <row r="68" spans="1:15" s="27" customFormat="1" ht="38.25" customHeight="1" x14ac:dyDescent="0.2">
      <c r="A68" s="368" t="s">
        <v>59</v>
      </c>
      <c r="B68" s="368" t="s">
        <v>280</v>
      </c>
      <c r="C68" s="376" t="s">
        <v>624</v>
      </c>
      <c r="D68" s="440" t="s">
        <v>615</v>
      </c>
      <c r="E68" s="442" t="s">
        <v>205</v>
      </c>
      <c r="F68" s="444" t="s">
        <v>101</v>
      </c>
      <c r="G68" s="444">
        <v>35</v>
      </c>
      <c r="H68" s="368" t="s">
        <v>207</v>
      </c>
      <c r="I68" s="368" t="s">
        <v>253</v>
      </c>
      <c r="J68" s="368" t="s">
        <v>253</v>
      </c>
      <c r="K68" s="59" t="s">
        <v>266</v>
      </c>
      <c r="L68" s="131"/>
      <c r="M68" s="59">
        <v>3229.63</v>
      </c>
      <c r="N68" s="68">
        <v>0</v>
      </c>
      <c r="O68" s="68">
        <v>0</v>
      </c>
    </row>
    <row r="69" spans="1:15" s="27" customFormat="1" ht="42.75" customHeight="1" x14ac:dyDescent="0.2">
      <c r="A69" s="369"/>
      <c r="B69" s="369"/>
      <c r="C69" s="377"/>
      <c r="D69" s="441"/>
      <c r="E69" s="443"/>
      <c r="F69" s="445"/>
      <c r="G69" s="445"/>
      <c r="H69" s="369"/>
      <c r="I69" s="369"/>
      <c r="J69" s="369"/>
      <c r="K69" s="59" t="s">
        <v>267</v>
      </c>
      <c r="L69" s="131"/>
      <c r="M69" s="59">
        <v>3.2290000000000001</v>
      </c>
      <c r="N69" s="68">
        <v>0</v>
      </c>
      <c r="O69" s="68">
        <v>0</v>
      </c>
    </row>
    <row r="70" spans="1:15" s="39" customFormat="1" ht="22.15" customHeight="1" x14ac:dyDescent="0.25">
      <c r="A70" s="316" t="s">
        <v>59</v>
      </c>
      <c r="B70" s="316" t="s">
        <v>280</v>
      </c>
      <c r="C70" s="319" t="s">
        <v>13</v>
      </c>
      <c r="D70" s="406" t="s">
        <v>617</v>
      </c>
      <c r="E70" s="319"/>
      <c r="F70" s="319" t="s">
        <v>101</v>
      </c>
      <c r="G70" s="319">
        <v>1</v>
      </c>
      <c r="H70" s="316" t="s">
        <v>85</v>
      </c>
      <c r="I70" s="316" t="s">
        <v>253</v>
      </c>
      <c r="J70" s="316" t="s">
        <v>253</v>
      </c>
      <c r="K70" s="80" t="s">
        <v>265</v>
      </c>
      <c r="L70" s="58"/>
      <c r="M70" s="58">
        <f>M71+M72</f>
        <v>20202.02</v>
      </c>
      <c r="N70" s="58">
        <f t="shared" ref="N70:O70" si="21">N71+N72</f>
        <v>0</v>
      </c>
      <c r="O70" s="58">
        <f t="shared" si="21"/>
        <v>0</v>
      </c>
    </row>
    <row r="71" spans="1:15" s="39" customFormat="1" ht="22.15" customHeight="1" x14ac:dyDescent="0.25">
      <c r="A71" s="317"/>
      <c r="B71" s="317"/>
      <c r="C71" s="320"/>
      <c r="D71" s="407"/>
      <c r="E71" s="320"/>
      <c r="F71" s="320"/>
      <c r="G71" s="320"/>
      <c r="H71" s="317"/>
      <c r="I71" s="317"/>
      <c r="J71" s="317"/>
      <c r="K71" s="80" t="s">
        <v>266</v>
      </c>
      <c r="L71" s="58"/>
      <c r="M71" s="58">
        <f>M73</f>
        <v>20000</v>
      </c>
      <c r="N71" s="58">
        <f t="shared" ref="N71:O71" si="22">N73</f>
        <v>0</v>
      </c>
      <c r="O71" s="58">
        <f t="shared" si="22"/>
        <v>0</v>
      </c>
    </row>
    <row r="72" spans="1:15" s="39" customFormat="1" ht="22.15" customHeight="1" x14ac:dyDescent="0.25">
      <c r="A72" s="318"/>
      <c r="B72" s="318"/>
      <c r="C72" s="321"/>
      <c r="D72" s="408"/>
      <c r="E72" s="321"/>
      <c r="F72" s="321"/>
      <c r="G72" s="321"/>
      <c r="H72" s="318"/>
      <c r="I72" s="318"/>
      <c r="J72" s="318"/>
      <c r="K72" s="80" t="s">
        <v>267</v>
      </c>
      <c r="L72" s="58"/>
      <c r="M72" s="58">
        <f>M74</f>
        <v>202.02</v>
      </c>
      <c r="N72" s="58">
        <f t="shared" ref="N72:O72" si="23">N74</f>
        <v>0</v>
      </c>
      <c r="O72" s="58">
        <f t="shared" si="23"/>
        <v>0</v>
      </c>
    </row>
    <row r="73" spans="1:15" s="27" customFormat="1" ht="13.5" customHeight="1" x14ac:dyDescent="0.2">
      <c r="A73" s="368" t="s">
        <v>59</v>
      </c>
      <c r="B73" s="368" t="s">
        <v>280</v>
      </c>
      <c r="C73" s="376" t="s">
        <v>523</v>
      </c>
      <c r="D73" s="440" t="s">
        <v>622</v>
      </c>
      <c r="E73" s="442" t="s">
        <v>205</v>
      </c>
      <c r="F73" s="444" t="s">
        <v>101</v>
      </c>
      <c r="G73" s="444">
        <v>1</v>
      </c>
      <c r="H73" s="368" t="s">
        <v>194</v>
      </c>
      <c r="I73" s="368" t="s">
        <v>253</v>
      </c>
      <c r="J73" s="368" t="s">
        <v>253</v>
      </c>
      <c r="K73" s="59" t="s">
        <v>266</v>
      </c>
      <c r="L73" s="131"/>
      <c r="M73" s="59">
        <v>20000</v>
      </c>
      <c r="N73" s="68">
        <v>0</v>
      </c>
      <c r="O73" s="68">
        <v>0</v>
      </c>
    </row>
    <row r="74" spans="1:15" s="27" customFormat="1" ht="14.25" customHeight="1" x14ac:dyDescent="0.2">
      <c r="A74" s="369"/>
      <c r="B74" s="369"/>
      <c r="C74" s="377"/>
      <c r="D74" s="441"/>
      <c r="E74" s="443"/>
      <c r="F74" s="445"/>
      <c r="G74" s="445"/>
      <c r="H74" s="369"/>
      <c r="I74" s="369"/>
      <c r="J74" s="369"/>
      <c r="K74" s="59" t="s">
        <v>267</v>
      </c>
      <c r="L74" s="131"/>
      <c r="M74" s="59">
        <v>202.02</v>
      </c>
      <c r="N74" s="68">
        <v>0</v>
      </c>
      <c r="O74" s="68">
        <v>0</v>
      </c>
    </row>
    <row r="75" spans="1:15" ht="57" customHeight="1" x14ac:dyDescent="0.25">
      <c r="A75" s="316" t="s">
        <v>59</v>
      </c>
      <c r="B75" s="316" t="s">
        <v>280</v>
      </c>
      <c r="C75" s="319" t="s">
        <v>13</v>
      </c>
      <c r="D75" s="322" t="s">
        <v>353</v>
      </c>
      <c r="E75" s="386" t="s">
        <v>550</v>
      </c>
      <c r="F75" s="319" t="s">
        <v>101</v>
      </c>
      <c r="G75" s="319">
        <f>SUM(G78:G129)</f>
        <v>24</v>
      </c>
      <c r="H75" s="316" t="s">
        <v>85</v>
      </c>
      <c r="I75" s="316" t="s">
        <v>253</v>
      </c>
      <c r="J75" s="316" t="s">
        <v>253</v>
      </c>
      <c r="K75" s="58" t="s">
        <v>265</v>
      </c>
      <c r="L75" s="58" t="e">
        <f>SUM(#REF!)</f>
        <v>#REF!</v>
      </c>
      <c r="M75" s="58">
        <f>SUM(M76:M77)</f>
        <v>75557.240969999999</v>
      </c>
      <c r="N75" s="58">
        <f t="shared" ref="N75:O75" si="24">N76+N77</f>
        <v>1100</v>
      </c>
      <c r="O75" s="58">
        <f t="shared" si="24"/>
        <v>0</v>
      </c>
    </row>
    <row r="76" spans="1:15" ht="57" customHeight="1" x14ac:dyDescent="0.25">
      <c r="A76" s="317"/>
      <c r="B76" s="317"/>
      <c r="C76" s="320"/>
      <c r="D76" s="323"/>
      <c r="E76" s="387"/>
      <c r="F76" s="320"/>
      <c r="G76" s="320"/>
      <c r="H76" s="317"/>
      <c r="I76" s="317"/>
      <c r="J76" s="317"/>
      <c r="K76" s="58" t="s">
        <v>266</v>
      </c>
      <c r="L76" s="58"/>
      <c r="M76" s="58">
        <f>M78+M80+M82+M84+M86+M88+M90+M92+M94+M96+M98+M100+M102+M104+M106+M108+M110+M112+M114+M116+M118+M120+M122+M124+M126+M128</f>
        <v>60686.216270000004</v>
      </c>
      <c r="N76" s="58">
        <v>0</v>
      </c>
      <c r="O76" s="58">
        <v>0</v>
      </c>
    </row>
    <row r="77" spans="1:15" ht="57" customHeight="1" x14ac:dyDescent="0.25">
      <c r="A77" s="318"/>
      <c r="B77" s="318"/>
      <c r="C77" s="321"/>
      <c r="D77" s="324"/>
      <c r="E77" s="388"/>
      <c r="F77" s="321"/>
      <c r="G77" s="321"/>
      <c r="H77" s="318"/>
      <c r="I77" s="318"/>
      <c r="J77" s="318"/>
      <c r="K77" s="58" t="s">
        <v>267</v>
      </c>
      <c r="L77" s="58"/>
      <c r="M77" s="58">
        <f>M79+M81+M83+M85+M87+M89+M91+M93+M95+M97+M99+M101+M103+M105+M107+M109+M111+M113+M115+M117+M119+M121+M123+M125+M127+M129</f>
        <v>14871.0247</v>
      </c>
      <c r="N77" s="58">
        <v>1100</v>
      </c>
      <c r="O77" s="58">
        <v>0</v>
      </c>
    </row>
    <row r="78" spans="1:15" s="65" customFormat="1" ht="15.75" customHeight="1" x14ac:dyDescent="0.2">
      <c r="A78" s="368" t="s">
        <v>59</v>
      </c>
      <c r="B78" s="368" t="s">
        <v>280</v>
      </c>
      <c r="C78" s="376" t="s">
        <v>424</v>
      </c>
      <c r="D78" s="393" t="s">
        <v>454</v>
      </c>
      <c r="E78" s="376" t="s">
        <v>205</v>
      </c>
      <c r="F78" s="371" t="s">
        <v>101</v>
      </c>
      <c r="G78" s="371">
        <v>0</v>
      </c>
      <c r="H78" s="368" t="s">
        <v>453</v>
      </c>
      <c r="I78" s="368" t="s">
        <v>85</v>
      </c>
      <c r="J78" s="368" t="s">
        <v>85</v>
      </c>
      <c r="K78" s="59" t="s">
        <v>266</v>
      </c>
      <c r="L78" s="59"/>
      <c r="M78" s="130">
        <v>2520.2173400000001</v>
      </c>
      <c r="N78" s="59">
        <v>0</v>
      </c>
      <c r="O78" s="59">
        <v>0</v>
      </c>
    </row>
    <row r="79" spans="1:15" s="65" customFormat="1" ht="15.75" customHeight="1" x14ac:dyDescent="0.2">
      <c r="A79" s="369"/>
      <c r="B79" s="369"/>
      <c r="C79" s="377"/>
      <c r="D79" s="394"/>
      <c r="E79" s="377"/>
      <c r="F79" s="372"/>
      <c r="G79" s="372"/>
      <c r="H79" s="369"/>
      <c r="I79" s="369"/>
      <c r="J79" s="369"/>
      <c r="K79" s="59" t="s">
        <v>267</v>
      </c>
      <c r="L79" s="59"/>
      <c r="M79" s="130">
        <v>329.52</v>
      </c>
      <c r="N79" s="59">
        <v>0</v>
      </c>
      <c r="O79" s="59">
        <v>0</v>
      </c>
    </row>
    <row r="80" spans="1:15" s="27" customFormat="1" ht="12.75" x14ac:dyDescent="0.2">
      <c r="A80" s="368" t="s">
        <v>59</v>
      </c>
      <c r="B80" s="368" t="s">
        <v>280</v>
      </c>
      <c r="C80" s="376" t="s">
        <v>418</v>
      </c>
      <c r="D80" s="440" t="s">
        <v>513</v>
      </c>
      <c r="E80" s="376" t="s">
        <v>205</v>
      </c>
      <c r="F80" s="371" t="s">
        <v>101</v>
      </c>
      <c r="G80" s="371">
        <v>1</v>
      </c>
      <c r="H80" s="368" t="s">
        <v>194</v>
      </c>
      <c r="I80" s="368" t="s">
        <v>85</v>
      </c>
      <c r="J80" s="368" t="s">
        <v>85</v>
      </c>
      <c r="K80" s="59" t="s">
        <v>266</v>
      </c>
      <c r="L80" s="131">
        <v>1454.1949999999999</v>
      </c>
      <c r="M80" s="59">
        <v>1332.1088999999999</v>
      </c>
      <c r="N80" s="68">
        <v>0</v>
      </c>
      <c r="O80" s="68">
        <v>0</v>
      </c>
    </row>
    <row r="81" spans="1:15" s="27" customFormat="1" ht="12.75" x14ac:dyDescent="0.2">
      <c r="A81" s="369"/>
      <c r="B81" s="369"/>
      <c r="C81" s="377"/>
      <c r="D81" s="441"/>
      <c r="E81" s="377"/>
      <c r="F81" s="372"/>
      <c r="G81" s="372"/>
      <c r="H81" s="369"/>
      <c r="I81" s="369"/>
      <c r="J81" s="369"/>
      <c r="K81" s="59" t="s">
        <v>267</v>
      </c>
      <c r="L81" s="131"/>
      <c r="M81" s="59">
        <v>333.02719000000002</v>
      </c>
      <c r="N81" s="68">
        <v>0</v>
      </c>
      <c r="O81" s="68">
        <v>0</v>
      </c>
    </row>
    <row r="82" spans="1:15" s="27" customFormat="1" ht="12.75" x14ac:dyDescent="0.2">
      <c r="A82" s="368" t="s">
        <v>59</v>
      </c>
      <c r="B82" s="368" t="s">
        <v>280</v>
      </c>
      <c r="C82" s="376" t="s">
        <v>394</v>
      </c>
      <c r="D82" s="440" t="s">
        <v>396</v>
      </c>
      <c r="E82" s="376" t="s">
        <v>205</v>
      </c>
      <c r="F82" s="371" t="s">
        <v>101</v>
      </c>
      <c r="G82" s="371">
        <v>1</v>
      </c>
      <c r="H82" s="368" t="s">
        <v>194</v>
      </c>
      <c r="I82" s="368" t="s">
        <v>85</v>
      </c>
      <c r="J82" s="368" t="s">
        <v>85</v>
      </c>
      <c r="K82" s="59" t="s">
        <v>266</v>
      </c>
      <c r="L82" s="131">
        <v>1454.1949999999999</v>
      </c>
      <c r="M82" s="130">
        <v>169.3288</v>
      </c>
      <c r="N82" s="68">
        <v>0</v>
      </c>
      <c r="O82" s="68">
        <v>0</v>
      </c>
    </row>
    <row r="83" spans="1:15" s="27" customFormat="1" ht="12.75" x14ac:dyDescent="0.2">
      <c r="A83" s="369"/>
      <c r="B83" s="369"/>
      <c r="C83" s="377"/>
      <c r="D83" s="441"/>
      <c r="E83" s="377"/>
      <c r="F83" s="372"/>
      <c r="G83" s="372"/>
      <c r="H83" s="369"/>
      <c r="I83" s="369"/>
      <c r="J83" s="369"/>
      <c r="K83" s="59" t="s">
        <v>267</v>
      </c>
      <c r="L83" s="131"/>
      <c r="M83" s="130">
        <v>42.3322</v>
      </c>
      <c r="N83" s="68">
        <v>0</v>
      </c>
      <c r="O83" s="68">
        <v>0</v>
      </c>
    </row>
    <row r="84" spans="1:15" s="27" customFormat="1" ht="12.75" x14ac:dyDescent="0.2">
      <c r="A84" s="368" t="s">
        <v>59</v>
      </c>
      <c r="B84" s="368" t="s">
        <v>280</v>
      </c>
      <c r="C84" s="376" t="s">
        <v>395</v>
      </c>
      <c r="D84" s="585" t="s">
        <v>396</v>
      </c>
      <c r="E84" s="402" t="s">
        <v>205</v>
      </c>
      <c r="F84" s="448" t="s">
        <v>101</v>
      </c>
      <c r="G84" s="448">
        <v>1</v>
      </c>
      <c r="H84" s="400" t="s">
        <v>194</v>
      </c>
      <c r="I84" s="400" t="s">
        <v>85</v>
      </c>
      <c r="J84" s="400" t="s">
        <v>85</v>
      </c>
      <c r="K84" s="130" t="s">
        <v>266</v>
      </c>
      <c r="L84" s="586">
        <f>M84</f>
        <v>130.26400000000001</v>
      </c>
      <c r="M84" s="130">
        <v>130.26400000000001</v>
      </c>
      <c r="N84" s="68">
        <v>0</v>
      </c>
      <c r="O84" s="68">
        <v>0</v>
      </c>
    </row>
    <row r="85" spans="1:15" s="27" customFormat="1" ht="12.75" x14ac:dyDescent="0.2">
      <c r="A85" s="369"/>
      <c r="B85" s="369"/>
      <c r="C85" s="377"/>
      <c r="D85" s="587"/>
      <c r="E85" s="403"/>
      <c r="F85" s="450"/>
      <c r="G85" s="450"/>
      <c r="H85" s="401"/>
      <c r="I85" s="401"/>
      <c r="J85" s="401"/>
      <c r="K85" s="130" t="s">
        <v>267</v>
      </c>
      <c r="L85" s="586"/>
      <c r="M85" s="130">
        <v>32.566000000000003</v>
      </c>
      <c r="N85" s="68">
        <v>0</v>
      </c>
      <c r="O85" s="68">
        <v>0</v>
      </c>
    </row>
    <row r="86" spans="1:15" s="27" customFormat="1" ht="12.75" x14ac:dyDescent="0.2">
      <c r="A86" s="368" t="s">
        <v>59</v>
      </c>
      <c r="B86" s="368" t="s">
        <v>280</v>
      </c>
      <c r="C86" s="376" t="s">
        <v>397</v>
      </c>
      <c r="D86" s="393" t="s">
        <v>396</v>
      </c>
      <c r="E86" s="376" t="s">
        <v>205</v>
      </c>
      <c r="F86" s="371" t="s">
        <v>101</v>
      </c>
      <c r="G86" s="371">
        <v>1</v>
      </c>
      <c r="H86" s="368" t="s">
        <v>194</v>
      </c>
      <c r="I86" s="368" t="s">
        <v>85</v>
      </c>
      <c r="J86" s="368" t="s">
        <v>85</v>
      </c>
      <c r="K86" s="59" t="s">
        <v>266</v>
      </c>
      <c r="L86" s="131">
        <f>M86</f>
        <v>104.2424</v>
      </c>
      <c r="M86" s="130">
        <v>104.2424</v>
      </c>
      <c r="N86" s="68">
        <v>0</v>
      </c>
      <c r="O86" s="68">
        <v>0</v>
      </c>
    </row>
    <row r="87" spans="1:15" s="27" customFormat="1" ht="12.75" x14ac:dyDescent="0.2">
      <c r="A87" s="369"/>
      <c r="B87" s="369"/>
      <c r="C87" s="377"/>
      <c r="D87" s="394"/>
      <c r="E87" s="377"/>
      <c r="F87" s="372"/>
      <c r="G87" s="372"/>
      <c r="H87" s="369"/>
      <c r="I87" s="369"/>
      <c r="J87" s="369"/>
      <c r="K87" s="59" t="s">
        <v>267</v>
      </c>
      <c r="L87" s="131"/>
      <c r="M87" s="130">
        <v>26.060600000000001</v>
      </c>
      <c r="N87" s="68">
        <v>0</v>
      </c>
      <c r="O87" s="68">
        <v>0</v>
      </c>
    </row>
    <row r="88" spans="1:15" s="27" customFormat="1" ht="15" customHeight="1" x14ac:dyDescent="0.2">
      <c r="A88" s="368" t="s">
        <v>59</v>
      </c>
      <c r="B88" s="368" t="s">
        <v>280</v>
      </c>
      <c r="C88" s="376" t="s">
        <v>398</v>
      </c>
      <c r="D88" s="393" t="s">
        <v>466</v>
      </c>
      <c r="E88" s="376" t="s">
        <v>205</v>
      </c>
      <c r="F88" s="371" t="s">
        <v>101</v>
      </c>
      <c r="G88" s="371">
        <v>1</v>
      </c>
      <c r="H88" s="368" t="s">
        <v>194</v>
      </c>
      <c r="I88" s="368" t="s">
        <v>85</v>
      </c>
      <c r="J88" s="368" t="s">
        <v>85</v>
      </c>
      <c r="K88" s="59" t="s">
        <v>266</v>
      </c>
      <c r="L88" s="131">
        <f>M88</f>
        <v>3843.9160000000002</v>
      </c>
      <c r="M88" s="130">
        <v>3843.9160000000002</v>
      </c>
      <c r="N88" s="68">
        <v>0</v>
      </c>
      <c r="O88" s="68">
        <v>0</v>
      </c>
    </row>
    <row r="89" spans="1:15" s="27" customFormat="1" ht="14.25" customHeight="1" x14ac:dyDescent="0.2">
      <c r="A89" s="395"/>
      <c r="B89" s="395"/>
      <c r="C89" s="396"/>
      <c r="D89" s="394"/>
      <c r="E89" s="396"/>
      <c r="F89" s="397"/>
      <c r="G89" s="397"/>
      <c r="H89" s="395"/>
      <c r="I89" s="395"/>
      <c r="J89" s="395"/>
      <c r="K89" s="59" t="s">
        <v>267</v>
      </c>
      <c r="L89" s="131"/>
      <c r="M89" s="130">
        <v>960.97900000000004</v>
      </c>
      <c r="N89" s="68">
        <v>0</v>
      </c>
      <c r="O89" s="68">
        <v>0</v>
      </c>
    </row>
    <row r="90" spans="1:15" s="65" customFormat="1" ht="14.25" customHeight="1" x14ac:dyDescent="0.2">
      <c r="A90" s="368" t="s">
        <v>59</v>
      </c>
      <c r="B90" s="368" t="s">
        <v>280</v>
      </c>
      <c r="C90" s="376" t="s">
        <v>399</v>
      </c>
      <c r="D90" s="393" t="s">
        <v>404</v>
      </c>
      <c r="E90" s="376" t="s">
        <v>205</v>
      </c>
      <c r="F90" s="371" t="s">
        <v>101</v>
      </c>
      <c r="G90" s="371">
        <v>1</v>
      </c>
      <c r="H90" s="368" t="s">
        <v>194</v>
      </c>
      <c r="I90" s="368" t="s">
        <v>85</v>
      </c>
      <c r="J90" s="368" t="s">
        <v>85</v>
      </c>
      <c r="K90" s="59" t="s">
        <v>266</v>
      </c>
      <c r="L90" s="131">
        <v>139.06</v>
      </c>
      <c r="M90" s="130">
        <v>457.36</v>
      </c>
      <c r="N90" s="68">
        <v>0</v>
      </c>
      <c r="O90" s="68">
        <v>0</v>
      </c>
    </row>
    <row r="91" spans="1:15" s="65" customFormat="1" ht="14.25" customHeight="1" x14ac:dyDescent="0.2">
      <c r="A91" s="369"/>
      <c r="B91" s="369"/>
      <c r="C91" s="377"/>
      <c r="D91" s="394"/>
      <c r="E91" s="377"/>
      <c r="F91" s="372"/>
      <c r="G91" s="372"/>
      <c r="H91" s="369"/>
      <c r="I91" s="369"/>
      <c r="J91" s="369"/>
      <c r="K91" s="59" t="s">
        <v>267</v>
      </c>
      <c r="L91" s="131"/>
      <c r="M91" s="130">
        <v>114.34</v>
      </c>
      <c r="N91" s="68">
        <v>0</v>
      </c>
      <c r="O91" s="68">
        <v>0</v>
      </c>
    </row>
    <row r="92" spans="1:15" s="65" customFormat="1" ht="14.25" customHeight="1" x14ac:dyDescent="0.2">
      <c r="A92" s="368" t="s">
        <v>59</v>
      </c>
      <c r="B92" s="368" t="s">
        <v>280</v>
      </c>
      <c r="C92" s="376" t="s">
        <v>400</v>
      </c>
      <c r="D92" s="393" t="s">
        <v>405</v>
      </c>
      <c r="E92" s="376" t="s">
        <v>205</v>
      </c>
      <c r="F92" s="371" t="s">
        <v>101</v>
      </c>
      <c r="G92" s="371">
        <v>1</v>
      </c>
      <c r="H92" s="368" t="s">
        <v>194</v>
      </c>
      <c r="I92" s="368" t="s">
        <v>85</v>
      </c>
      <c r="J92" s="368" t="s">
        <v>85</v>
      </c>
      <c r="K92" s="59" t="s">
        <v>266</v>
      </c>
      <c r="L92" s="131">
        <v>139.06</v>
      </c>
      <c r="M92" s="130">
        <v>1418.63</v>
      </c>
      <c r="N92" s="68">
        <v>0</v>
      </c>
      <c r="O92" s="68">
        <v>0</v>
      </c>
    </row>
    <row r="93" spans="1:15" s="65" customFormat="1" ht="14.25" customHeight="1" x14ac:dyDescent="0.2">
      <c r="A93" s="369"/>
      <c r="B93" s="369"/>
      <c r="C93" s="377"/>
      <c r="D93" s="394"/>
      <c r="E93" s="377"/>
      <c r="F93" s="372"/>
      <c r="G93" s="372"/>
      <c r="H93" s="369"/>
      <c r="I93" s="369"/>
      <c r="J93" s="369"/>
      <c r="K93" s="59" t="s">
        <v>267</v>
      </c>
      <c r="L93" s="131"/>
      <c r="M93" s="130">
        <v>354.66</v>
      </c>
      <c r="N93" s="68">
        <v>0</v>
      </c>
      <c r="O93" s="68">
        <v>0</v>
      </c>
    </row>
    <row r="94" spans="1:15" s="65" customFormat="1" ht="14.25" customHeight="1" x14ac:dyDescent="0.2">
      <c r="A94" s="368" t="s">
        <v>59</v>
      </c>
      <c r="B94" s="368" t="s">
        <v>280</v>
      </c>
      <c r="C94" s="376" t="s">
        <v>559</v>
      </c>
      <c r="D94" s="393" t="s">
        <v>404</v>
      </c>
      <c r="E94" s="376" t="s">
        <v>205</v>
      </c>
      <c r="F94" s="371" t="s">
        <v>101</v>
      </c>
      <c r="G94" s="371">
        <v>1</v>
      </c>
      <c r="H94" s="368" t="s">
        <v>194</v>
      </c>
      <c r="I94" s="368" t="s">
        <v>85</v>
      </c>
      <c r="J94" s="368" t="s">
        <v>85</v>
      </c>
      <c r="K94" s="59" t="s">
        <v>266</v>
      </c>
      <c r="L94" s="131">
        <v>139.06</v>
      </c>
      <c r="M94" s="130">
        <v>207.536</v>
      </c>
      <c r="N94" s="68">
        <v>0</v>
      </c>
      <c r="O94" s="68">
        <v>0</v>
      </c>
    </row>
    <row r="95" spans="1:15" s="65" customFormat="1" ht="14.25" customHeight="1" x14ac:dyDescent="0.2">
      <c r="A95" s="369"/>
      <c r="B95" s="369"/>
      <c r="C95" s="377"/>
      <c r="D95" s="394"/>
      <c r="E95" s="377"/>
      <c r="F95" s="372"/>
      <c r="G95" s="372"/>
      <c r="H95" s="369"/>
      <c r="I95" s="369"/>
      <c r="J95" s="369"/>
      <c r="K95" s="59" t="s">
        <v>267</v>
      </c>
      <c r="L95" s="131"/>
      <c r="M95" s="130">
        <v>51.884</v>
      </c>
      <c r="N95" s="68">
        <v>0</v>
      </c>
      <c r="O95" s="68">
        <v>0</v>
      </c>
    </row>
    <row r="96" spans="1:15" s="65" customFormat="1" ht="14.25" customHeight="1" x14ac:dyDescent="0.2">
      <c r="A96" s="368" t="s">
        <v>59</v>
      </c>
      <c r="B96" s="368" t="s">
        <v>280</v>
      </c>
      <c r="C96" s="376" t="s">
        <v>401</v>
      </c>
      <c r="D96" s="393" t="s">
        <v>563</v>
      </c>
      <c r="E96" s="376" t="s">
        <v>205</v>
      </c>
      <c r="F96" s="371" t="s">
        <v>101</v>
      </c>
      <c r="G96" s="371">
        <v>1</v>
      </c>
      <c r="H96" s="368" t="s">
        <v>194</v>
      </c>
      <c r="I96" s="368" t="s">
        <v>85</v>
      </c>
      <c r="J96" s="368" t="s">
        <v>85</v>
      </c>
      <c r="K96" s="59" t="s">
        <v>266</v>
      </c>
      <c r="L96" s="131">
        <v>139.06</v>
      </c>
      <c r="M96" s="130">
        <v>962.10879999999997</v>
      </c>
      <c r="N96" s="68">
        <v>0</v>
      </c>
      <c r="O96" s="68">
        <v>0</v>
      </c>
    </row>
    <row r="97" spans="1:15" s="65" customFormat="1" ht="14.25" customHeight="1" x14ac:dyDescent="0.2">
      <c r="A97" s="369"/>
      <c r="B97" s="369"/>
      <c r="C97" s="377"/>
      <c r="D97" s="394"/>
      <c r="E97" s="377"/>
      <c r="F97" s="372"/>
      <c r="G97" s="372"/>
      <c r="H97" s="369"/>
      <c r="I97" s="369"/>
      <c r="J97" s="369"/>
      <c r="K97" s="59" t="s">
        <v>267</v>
      </c>
      <c r="L97" s="131"/>
      <c r="M97" s="130">
        <v>240.52719999999999</v>
      </c>
      <c r="N97" s="68">
        <v>0</v>
      </c>
      <c r="O97" s="68">
        <v>0</v>
      </c>
    </row>
    <row r="98" spans="1:15" s="65" customFormat="1" ht="21" customHeight="1" x14ac:dyDescent="0.2">
      <c r="A98" s="368" t="s">
        <v>59</v>
      </c>
      <c r="B98" s="368" t="s">
        <v>280</v>
      </c>
      <c r="C98" s="376" t="s">
        <v>402</v>
      </c>
      <c r="D98" s="393" t="s">
        <v>467</v>
      </c>
      <c r="E98" s="376" t="s">
        <v>205</v>
      </c>
      <c r="F98" s="371" t="s">
        <v>101</v>
      </c>
      <c r="G98" s="371">
        <v>1</v>
      </c>
      <c r="H98" s="368" t="s">
        <v>194</v>
      </c>
      <c r="I98" s="368" t="s">
        <v>85</v>
      </c>
      <c r="J98" s="368" t="s">
        <v>85</v>
      </c>
      <c r="K98" s="59" t="s">
        <v>266</v>
      </c>
      <c r="L98" s="131">
        <v>139.06</v>
      </c>
      <c r="M98" s="130">
        <v>4200.3864000000003</v>
      </c>
      <c r="N98" s="68">
        <v>0</v>
      </c>
      <c r="O98" s="68">
        <v>0</v>
      </c>
    </row>
    <row r="99" spans="1:15" s="65" customFormat="1" ht="22.5" customHeight="1" x14ac:dyDescent="0.2">
      <c r="A99" s="395"/>
      <c r="B99" s="395"/>
      <c r="C99" s="396"/>
      <c r="D99" s="588"/>
      <c r="E99" s="377"/>
      <c r="F99" s="372"/>
      <c r="G99" s="372"/>
      <c r="H99" s="369"/>
      <c r="I99" s="369"/>
      <c r="J99" s="369"/>
      <c r="K99" s="59" t="s">
        <v>267</v>
      </c>
      <c r="L99" s="131"/>
      <c r="M99" s="130">
        <v>1050.0966000000001</v>
      </c>
      <c r="N99" s="68">
        <v>0</v>
      </c>
      <c r="O99" s="68">
        <v>0</v>
      </c>
    </row>
    <row r="100" spans="1:15" s="65" customFormat="1" ht="14.25" customHeight="1" x14ac:dyDescent="0.2">
      <c r="A100" s="368" t="s">
        <v>59</v>
      </c>
      <c r="B100" s="368" t="s">
        <v>280</v>
      </c>
      <c r="C100" s="376" t="s">
        <v>403</v>
      </c>
      <c r="D100" s="393" t="s">
        <v>406</v>
      </c>
      <c r="E100" s="376" t="s">
        <v>205</v>
      </c>
      <c r="F100" s="371" t="s">
        <v>101</v>
      </c>
      <c r="G100" s="371">
        <v>1</v>
      </c>
      <c r="H100" s="368" t="s">
        <v>194</v>
      </c>
      <c r="I100" s="368" t="s">
        <v>85</v>
      </c>
      <c r="J100" s="368" t="s">
        <v>85</v>
      </c>
      <c r="K100" s="59" t="s">
        <v>266</v>
      </c>
      <c r="L100" s="131">
        <v>139.06</v>
      </c>
      <c r="M100" s="130">
        <v>1137.4169999999999</v>
      </c>
      <c r="N100" s="68">
        <v>0</v>
      </c>
      <c r="O100" s="68">
        <v>0</v>
      </c>
    </row>
    <row r="101" spans="1:15" s="65" customFormat="1" ht="14.25" customHeight="1" x14ac:dyDescent="0.2">
      <c r="A101" s="369"/>
      <c r="B101" s="369"/>
      <c r="C101" s="377"/>
      <c r="D101" s="394"/>
      <c r="E101" s="377"/>
      <c r="F101" s="372"/>
      <c r="G101" s="372"/>
      <c r="H101" s="369"/>
      <c r="I101" s="369"/>
      <c r="J101" s="369"/>
      <c r="K101" s="59" t="s">
        <v>267</v>
      </c>
      <c r="L101" s="131"/>
      <c r="M101" s="130">
        <v>284.35424999999998</v>
      </c>
      <c r="N101" s="68">
        <v>0</v>
      </c>
      <c r="O101" s="68">
        <v>0</v>
      </c>
    </row>
    <row r="102" spans="1:15" s="65" customFormat="1" ht="14.25" customHeight="1" x14ac:dyDescent="0.2">
      <c r="A102" s="368" t="s">
        <v>59</v>
      </c>
      <c r="B102" s="368" t="s">
        <v>280</v>
      </c>
      <c r="C102" s="376" t="s">
        <v>407</v>
      </c>
      <c r="D102" s="393" t="s">
        <v>471</v>
      </c>
      <c r="E102" s="376" t="s">
        <v>205</v>
      </c>
      <c r="F102" s="371" t="s">
        <v>101</v>
      </c>
      <c r="G102" s="371">
        <v>1</v>
      </c>
      <c r="H102" s="368" t="s">
        <v>194</v>
      </c>
      <c r="I102" s="368" t="s">
        <v>85</v>
      </c>
      <c r="J102" s="368" t="s">
        <v>85</v>
      </c>
      <c r="K102" s="59" t="s">
        <v>266</v>
      </c>
      <c r="L102" s="131">
        <v>139.06</v>
      </c>
      <c r="M102" s="130">
        <v>1393.4880000000001</v>
      </c>
      <c r="N102" s="68">
        <v>0</v>
      </c>
      <c r="O102" s="68">
        <v>0</v>
      </c>
    </row>
    <row r="103" spans="1:15" s="65" customFormat="1" ht="14.25" customHeight="1" x14ac:dyDescent="0.2">
      <c r="A103" s="369"/>
      <c r="B103" s="369"/>
      <c r="C103" s="377"/>
      <c r="D103" s="394"/>
      <c r="E103" s="377"/>
      <c r="F103" s="372"/>
      <c r="G103" s="372"/>
      <c r="H103" s="369"/>
      <c r="I103" s="369"/>
      <c r="J103" s="369"/>
      <c r="K103" s="59" t="s">
        <v>267</v>
      </c>
      <c r="L103" s="131"/>
      <c r="M103" s="130">
        <v>348.37200000000001</v>
      </c>
      <c r="N103" s="68">
        <v>0</v>
      </c>
      <c r="O103" s="68">
        <v>0</v>
      </c>
    </row>
    <row r="104" spans="1:15" s="65" customFormat="1" ht="14.25" customHeight="1" x14ac:dyDescent="0.2">
      <c r="A104" s="368" t="s">
        <v>59</v>
      </c>
      <c r="B104" s="368" t="s">
        <v>280</v>
      </c>
      <c r="C104" s="376" t="s">
        <v>408</v>
      </c>
      <c r="D104" s="393" t="s">
        <v>519</v>
      </c>
      <c r="E104" s="376" t="s">
        <v>205</v>
      </c>
      <c r="F104" s="371" t="s">
        <v>101</v>
      </c>
      <c r="G104" s="371">
        <v>1</v>
      </c>
      <c r="H104" s="368" t="s">
        <v>194</v>
      </c>
      <c r="I104" s="368" t="s">
        <v>85</v>
      </c>
      <c r="J104" s="368" t="s">
        <v>85</v>
      </c>
      <c r="K104" s="59" t="s">
        <v>266</v>
      </c>
      <c r="L104" s="131">
        <v>139.06</v>
      </c>
      <c r="M104" s="130">
        <v>1899.4608000000001</v>
      </c>
      <c r="N104" s="68">
        <v>0</v>
      </c>
      <c r="O104" s="68">
        <v>0</v>
      </c>
    </row>
    <row r="105" spans="1:15" s="65" customFormat="1" ht="14.25" customHeight="1" x14ac:dyDescent="0.2">
      <c r="A105" s="369"/>
      <c r="B105" s="369"/>
      <c r="C105" s="377"/>
      <c r="D105" s="394"/>
      <c r="E105" s="377"/>
      <c r="F105" s="372"/>
      <c r="G105" s="372"/>
      <c r="H105" s="369"/>
      <c r="I105" s="369"/>
      <c r="J105" s="369"/>
      <c r="K105" s="59" t="s">
        <v>267</v>
      </c>
      <c r="L105" s="131"/>
      <c r="M105" s="130">
        <v>474.86520000000002</v>
      </c>
      <c r="N105" s="68">
        <v>0</v>
      </c>
      <c r="O105" s="68">
        <v>0</v>
      </c>
    </row>
    <row r="106" spans="1:15" s="65" customFormat="1" ht="14.25" customHeight="1" x14ac:dyDescent="0.2">
      <c r="A106" s="368" t="s">
        <v>59</v>
      </c>
      <c r="B106" s="368" t="s">
        <v>280</v>
      </c>
      <c r="C106" s="376" t="s">
        <v>409</v>
      </c>
      <c r="D106" s="393" t="s">
        <v>410</v>
      </c>
      <c r="E106" s="376" t="s">
        <v>205</v>
      </c>
      <c r="F106" s="371" t="s">
        <v>101</v>
      </c>
      <c r="G106" s="371">
        <v>1</v>
      </c>
      <c r="H106" s="368" t="s">
        <v>194</v>
      </c>
      <c r="I106" s="368" t="s">
        <v>85</v>
      </c>
      <c r="J106" s="368" t="s">
        <v>85</v>
      </c>
      <c r="K106" s="59" t="s">
        <v>266</v>
      </c>
      <c r="L106" s="131">
        <v>139.06</v>
      </c>
      <c r="M106" s="130">
        <v>377.32960000000003</v>
      </c>
      <c r="N106" s="68">
        <v>0</v>
      </c>
      <c r="O106" s="68">
        <v>0</v>
      </c>
    </row>
    <row r="107" spans="1:15" s="65" customFormat="1" ht="14.25" customHeight="1" x14ac:dyDescent="0.2">
      <c r="A107" s="369"/>
      <c r="B107" s="369"/>
      <c r="C107" s="377"/>
      <c r="D107" s="394"/>
      <c r="E107" s="377"/>
      <c r="F107" s="372"/>
      <c r="G107" s="372"/>
      <c r="H107" s="369"/>
      <c r="I107" s="369"/>
      <c r="J107" s="369"/>
      <c r="K107" s="59" t="s">
        <v>267</v>
      </c>
      <c r="L107" s="131"/>
      <c r="M107" s="130">
        <v>94.332400000000007</v>
      </c>
      <c r="N107" s="68">
        <v>0</v>
      </c>
      <c r="O107" s="68">
        <v>0</v>
      </c>
    </row>
    <row r="108" spans="1:15" s="65" customFormat="1" ht="21.75" customHeight="1" x14ac:dyDescent="0.2">
      <c r="A108" s="368" t="s">
        <v>59</v>
      </c>
      <c r="B108" s="368" t="s">
        <v>280</v>
      </c>
      <c r="C108" s="376" t="s">
        <v>411</v>
      </c>
      <c r="D108" s="393" t="s">
        <v>516</v>
      </c>
      <c r="E108" s="376" t="s">
        <v>205</v>
      </c>
      <c r="F108" s="371" t="s">
        <v>101</v>
      </c>
      <c r="G108" s="371">
        <v>1</v>
      </c>
      <c r="H108" s="368" t="s">
        <v>194</v>
      </c>
      <c r="I108" s="368" t="s">
        <v>85</v>
      </c>
      <c r="J108" s="368" t="s">
        <v>85</v>
      </c>
      <c r="K108" s="59" t="s">
        <v>266</v>
      </c>
      <c r="L108" s="131">
        <v>139.06</v>
      </c>
      <c r="M108" s="130">
        <v>18571.21</v>
      </c>
      <c r="N108" s="68">
        <v>0</v>
      </c>
      <c r="O108" s="68">
        <v>0</v>
      </c>
    </row>
    <row r="109" spans="1:15" s="65" customFormat="1" ht="19.5" customHeight="1" x14ac:dyDescent="0.2">
      <c r="A109" s="395"/>
      <c r="B109" s="395"/>
      <c r="C109" s="396"/>
      <c r="D109" s="588"/>
      <c r="E109" s="396"/>
      <c r="F109" s="397"/>
      <c r="G109" s="397"/>
      <c r="H109" s="395"/>
      <c r="I109" s="395"/>
      <c r="J109" s="395"/>
      <c r="K109" s="59" t="s">
        <v>267</v>
      </c>
      <c r="L109" s="131"/>
      <c r="M109" s="130">
        <v>4642.8</v>
      </c>
      <c r="N109" s="68">
        <v>0</v>
      </c>
      <c r="O109" s="68">
        <v>0</v>
      </c>
    </row>
    <row r="110" spans="1:15" s="65" customFormat="1" ht="14.25" customHeight="1" x14ac:dyDescent="0.2">
      <c r="A110" s="368" t="s">
        <v>59</v>
      </c>
      <c r="B110" s="368" t="s">
        <v>280</v>
      </c>
      <c r="C110" s="376" t="s">
        <v>412</v>
      </c>
      <c r="D110" s="393" t="s">
        <v>472</v>
      </c>
      <c r="E110" s="376" t="s">
        <v>205</v>
      </c>
      <c r="F110" s="371" t="s">
        <v>101</v>
      </c>
      <c r="G110" s="371">
        <v>1</v>
      </c>
      <c r="H110" s="368" t="s">
        <v>194</v>
      </c>
      <c r="I110" s="368" t="s">
        <v>85</v>
      </c>
      <c r="J110" s="368" t="s">
        <v>85</v>
      </c>
      <c r="K110" s="59" t="s">
        <v>266</v>
      </c>
      <c r="L110" s="131">
        <v>139.06</v>
      </c>
      <c r="M110" s="130">
        <v>3641.1073099999999</v>
      </c>
      <c r="N110" s="68">
        <v>0</v>
      </c>
      <c r="O110" s="68">
        <v>0</v>
      </c>
    </row>
    <row r="111" spans="1:15" s="65" customFormat="1" ht="14.25" customHeight="1" x14ac:dyDescent="0.2">
      <c r="A111" s="369"/>
      <c r="B111" s="369"/>
      <c r="C111" s="377"/>
      <c r="D111" s="394"/>
      <c r="E111" s="377"/>
      <c r="F111" s="372"/>
      <c r="G111" s="372"/>
      <c r="H111" s="369"/>
      <c r="I111" s="369"/>
      <c r="J111" s="369"/>
      <c r="K111" s="59" t="s">
        <v>267</v>
      </c>
      <c r="L111" s="131"/>
      <c r="M111" s="130">
        <v>910.27683000000002</v>
      </c>
      <c r="N111" s="68">
        <v>0</v>
      </c>
      <c r="O111" s="68">
        <v>0</v>
      </c>
    </row>
    <row r="112" spans="1:15" s="65" customFormat="1" ht="14.25" customHeight="1" x14ac:dyDescent="0.2">
      <c r="A112" s="368" t="s">
        <v>59</v>
      </c>
      <c r="B112" s="368" t="s">
        <v>280</v>
      </c>
      <c r="C112" s="376" t="s">
        <v>413</v>
      </c>
      <c r="D112" s="393" t="s">
        <v>520</v>
      </c>
      <c r="E112" s="376" t="s">
        <v>205</v>
      </c>
      <c r="F112" s="371" t="s">
        <v>101</v>
      </c>
      <c r="G112" s="371">
        <v>1</v>
      </c>
      <c r="H112" s="368" t="s">
        <v>194</v>
      </c>
      <c r="I112" s="368" t="s">
        <v>85</v>
      </c>
      <c r="J112" s="368" t="s">
        <v>85</v>
      </c>
      <c r="K112" s="59" t="s">
        <v>266</v>
      </c>
      <c r="L112" s="131">
        <v>139.06</v>
      </c>
      <c r="M112" s="130">
        <v>1408.3268700000001</v>
      </c>
      <c r="N112" s="68">
        <v>0</v>
      </c>
      <c r="O112" s="68">
        <v>0</v>
      </c>
    </row>
    <row r="113" spans="1:15" s="65" customFormat="1" ht="14.25" customHeight="1" x14ac:dyDescent="0.2">
      <c r="A113" s="395"/>
      <c r="B113" s="395"/>
      <c r="C113" s="396"/>
      <c r="D113" s="588"/>
      <c r="E113" s="396"/>
      <c r="F113" s="397"/>
      <c r="G113" s="397"/>
      <c r="H113" s="395"/>
      <c r="I113" s="395"/>
      <c r="J113" s="395"/>
      <c r="K113" s="59" t="s">
        <v>267</v>
      </c>
      <c r="L113" s="131"/>
      <c r="M113" s="130">
        <v>352.08172000000002</v>
      </c>
      <c r="N113" s="68">
        <v>0</v>
      </c>
      <c r="O113" s="68">
        <v>0</v>
      </c>
    </row>
    <row r="114" spans="1:15" s="65" customFormat="1" ht="14.25" customHeight="1" x14ac:dyDescent="0.2">
      <c r="A114" s="368" t="s">
        <v>59</v>
      </c>
      <c r="B114" s="368" t="s">
        <v>280</v>
      </c>
      <c r="C114" s="376" t="s">
        <v>415</v>
      </c>
      <c r="D114" s="393" t="s">
        <v>414</v>
      </c>
      <c r="E114" s="376" t="s">
        <v>205</v>
      </c>
      <c r="F114" s="371" t="s">
        <v>101</v>
      </c>
      <c r="G114" s="371">
        <v>1</v>
      </c>
      <c r="H114" s="368" t="s">
        <v>194</v>
      </c>
      <c r="I114" s="368" t="s">
        <v>85</v>
      </c>
      <c r="J114" s="368" t="s">
        <v>85</v>
      </c>
      <c r="K114" s="59" t="s">
        <v>266</v>
      </c>
      <c r="L114" s="131">
        <v>139.06</v>
      </c>
      <c r="M114" s="130">
        <v>1142.1152</v>
      </c>
      <c r="N114" s="68">
        <v>0</v>
      </c>
      <c r="O114" s="68">
        <v>0</v>
      </c>
    </row>
    <row r="115" spans="1:15" s="65" customFormat="1" ht="14.25" customHeight="1" x14ac:dyDescent="0.2">
      <c r="A115" s="395"/>
      <c r="B115" s="395"/>
      <c r="C115" s="396"/>
      <c r="D115" s="588"/>
      <c r="E115" s="396"/>
      <c r="F115" s="397"/>
      <c r="G115" s="397"/>
      <c r="H115" s="395"/>
      <c r="I115" s="395"/>
      <c r="J115" s="395"/>
      <c r="K115" s="59" t="s">
        <v>267</v>
      </c>
      <c r="L115" s="131"/>
      <c r="M115" s="130">
        <v>285.52879999999999</v>
      </c>
      <c r="N115" s="68">
        <v>0</v>
      </c>
      <c r="O115" s="68">
        <v>0</v>
      </c>
    </row>
    <row r="116" spans="1:15" s="65" customFormat="1" ht="14.25" customHeight="1" x14ac:dyDescent="0.2">
      <c r="A116" s="368" t="s">
        <v>59</v>
      </c>
      <c r="B116" s="368" t="s">
        <v>280</v>
      </c>
      <c r="C116" s="376" t="s">
        <v>188</v>
      </c>
      <c r="D116" s="393" t="s">
        <v>517</v>
      </c>
      <c r="E116" s="376" t="s">
        <v>205</v>
      </c>
      <c r="F116" s="371" t="s">
        <v>101</v>
      </c>
      <c r="G116" s="371">
        <v>1</v>
      </c>
      <c r="H116" s="368" t="s">
        <v>194</v>
      </c>
      <c r="I116" s="368" t="s">
        <v>85</v>
      </c>
      <c r="J116" s="368" t="s">
        <v>85</v>
      </c>
      <c r="K116" s="59" t="s">
        <v>266</v>
      </c>
      <c r="L116" s="131">
        <v>139.06</v>
      </c>
      <c r="M116" s="130">
        <v>2004.28925</v>
      </c>
      <c r="N116" s="68">
        <v>0</v>
      </c>
      <c r="O116" s="68">
        <v>0</v>
      </c>
    </row>
    <row r="117" spans="1:15" s="65" customFormat="1" ht="14.25" customHeight="1" x14ac:dyDescent="0.2">
      <c r="A117" s="369"/>
      <c r="B117" s="369"/>
      <c r="C117" s="377"/>
      <c r="D117" s="394"/>
      <c r="E117" s="377"/>
      <c r="F117" s="372"/>
      <c r="G117" s="372"/>
      <c r="H117" s="369"/>
      <c r="I117" s="369"/>
      <c r="J117" s="369"/>
      <c r="K117" s="59" t="s">
        <v>267</v>
      </c>
      <c r="L117" s="131"/>
      <c r="M117" s="130">
        <v>501.07231000000002</v>
      </c>
      <c r="N117" s="68">
        <v>0</v>
      </c>
      <c r="O117" s="68">
        <v>0</v>
      </c>
    </row>
    <row r="118" spans="1:15" s="65" customFormat="1" ht="14.25" customHeight="1" x14ac:dyDescent="0.2">
      <c r="A118" s="368" t="s">
        <v>59</v>
      </c>
      <c r="B118" s="368" t="s">
        <v>280</v>
      </c>
      <c r="C118" s="376" t="s">
        <v>416</v>
      </c>
      <c r="D118" s="393" t="s">
        <v>473</v>
      </c>
      <c r="E118" s="376" t="s">
        <v>205</v>
      </c>
      <c r="F118" s="371" t="s">
        <v>101</v>
      </c>
      <c r="G118" s="371">
        <v>1</v>
      </c>
      <c r="H118" s="368" t="s">
        <v>194</v>
      </c>
      <c r="I118" s="368" t="s">
        <v>85</v>
      </c>
      <c r="J118" s="368" t="s">
        <v>85</v>
      </c>
      <c r="K118" s="59" t="s">
        <v>266</v>
      </c>
      <c r="L118" s="131">
        <v>139.06</v>
      </c>
      <c r="M118" s="130">
        <v>1181.4967999999999</v>
      </c>
      <c r="N118" s="68">
        <v>0</v>
      </c>
      <c r="O118" s="68">
        <v>0</v>
      </c>
    </row>
    <row r="119" spans="1:15" s="65" customFormat="1" ht="14.25" customHeight="1" x14ac:dyDescent="0.2">
      <c r="A119" s="369"/>
      <c r="B119" s="369"/>
      <c r="C119" s="377"/>
      <c r="D119" s="394"/>
      <c r="E119" s="377"/>
      <c r="F119" s="372"/>
      <c r="G119" s="372"/>
      <c r="H119" s="369"/>
      <c r="I119" s="369"/>
      <c r="J119" s="369"/>
      <c r="K119" s="59" t="s">
        <v>267</v>
      </c>
      <c r="L119" s="131"/>
      <c r="M119" s="130">
        <v>295.37419999999997</v>
      </c>
      <c r="N119" s="68">
        <v>0</v>
      </c>
      <c r="O119" s="68">
        <v>0</v>
      </c>
    </row>
    <row r="120" spans="1:15" s="65" customFormat="1" ht="14.25" customHeight="1" x14ac:dyDescent="0.2">
      <c r="A120" s="368" t="s">
        <v>59</v>
      </c>
      <c r="B120" s="368" t="s">
        <v>280</v>
      </c>
      <c r="C120" s="376" t="s">
        <v>417</v>
      </c>
      <c r="D120" s="393" t="s">
        <v>521</v>
      </c>
      <c r="E120" s="376" t="s">
        <v>205</v>
      </c>
      <c r="F120" s="371" t="s">
        <v>101</v>
      </c>
      <c r="G120" s="371">
        <v>1</v>
      </c>
      <c r="H120" s="368" t="s">
        <v>194</v>
      </c>
      <c r="I120" s="368" t="s">
        <v>85</v>
      </c>
      <c r="J120" s="368" t="s">
        <v>85</v>
      </c>
      <c r="K120" s="59" t="s">
        <v>266</v>
      </c>
      <c r="L120" s="131">
        <v>139.06</v>
      </c>
      <c r="M120" s="130">
        <v>1124.4032</v>
      </c>
      <c r="N120" s="68">
        <v>0</v>
      </c>
      <c r="O120" s="68">
        <v>0</v>
      </c>
    </row>
    <row r="121" spans="1:15" s="65" customFormat="1" ht="14.25" customHeight="1" x14ac:dyDescent="0.2">
      <c r="A121" s="395"/>
      <c r="B121" s="395"/>
      <c r="C121" s="396"/>
      <c r="D121" s="588"/>
      <c r="E121" s="396"/>
      <c r="F121" s="397"/>
      <c r="G121" s="397"/>
      <c r="H121" s="395"/>
      <c r="I121" s="395"/>
      <c r="J121" s="395"/>
      <c r="K121" s="59" t="s">
        <v>267</v>
      </c>
      <c r="L121" s="131"/>
      <c r="M121" s="130">
        <v>281.10079999999999</v>
      </c>
      <c r="N121" s="68">
        <v>0</v>
      </c>
      <c r="O121" s="68">
        <v>0</v>
      </c>
    </row>
    <row r="122" spans="1:15" s="65" customFormat="1" ht="14.25" customHeight="1" x14ac:dyDescent="0.2">
      <c r="A122" s="368" t="s">
        <v>59</v>
      </c>
      <c r="B122" s="368" t="s">
        <v>280</v>
      </c>
      <c r="C122" s="376" t="s">
        <v>420</v>
      </c>
      <c r="D122" s="393" t="s">
        <v>419</v>
      </c>
      <c r="E122" s="376" t="s">
        <v>205</v>
      </c>
      <c r="F122" s="371" t="s">
        <v>101</v>
      </c>
      <c r="G122" s="371">
        <v>1</v>
      </c>
      <c r="H122" s="368" t="s">
        <v>194</v>
      </c>
      <c r="I122" s="368" t="s">
        <v>85</v>
      </c>
      <c r="J122" s="368" t="s">
        <v>85</v>
      </c>
      <c r="K122" s="59" t="s">
        <v>266</v>
      </c>
      <c r="L122" s="131">
        <v>139.06</v>
      </c>
      <c r="M122" s="130">
        <v>244</v>
      </c>
      <c r="N122" s="68">
        <v>0</v>
      </c>
      <c r="O122" s="68">
        <v>0</v>
      </c>
    </row>
    <row r="123" spans="1:15" s="65" customFormat="1" ht="14.25" customHeight="1" x14ac:dyDescent="0.2">
      <c r="A123" s="369"/>
      <c r="B123" s="369"/>
      <c r="C123" s="377"/>
      <c r="D123" s="394"/>
      <c r="E123" s="377"/>
      <c r="F123" s="372"/>
      <c r="G123" s="372"/>
      <c r="H123" s="369"/>
      <c r="I123" s="369"/>
      <c r="J123" s="369"/>
      <c r="K123" s="59" t="s">
        <v>267</v>
      </c>
      <c r="L123" s="131"/>
      <c r="M123" s="130">
        <v>61</v>
      </c>
      <c r="N123" s="68">
        <v>0</v>
      </c>
      <c r="O123" s="68">
        <v>0</v>
      </c>
    </row>
    <row r="124" spans="1:15" s="65" customFormat="1" ht="14.25" customHeight="1" x14ac:dyDescent="0.2">
      <c r="A124" s="368" t="s">
        <v>59</v>
      </c>
      <c r="B124" s="368" t="s">
        <v>280</v>
      </c>
      <c r="C124" s="376" t="s">
        <v>421</v>
      </c>
      <c r="D124" s="393" t="s">
        <v>357</v>
      </c>
      <c r="E124" s="376" t="s">
        <v>205</v>
      </c>
      <c r="F124" s="371" t="s">
        <v>101</v>
      </c>
      <c r="G124" s="371">
        <v>1</v>
      </c>
      <c r="H124" s="368" t="s">
        <v>194</v>
      </c>
      <c r="I124" s="368" t="s">
        <v>85</v>
      </c>
      <c r="J124" s="368" t="s">
        <v>85</v>
      </c>
      <c r="K124" s="59" t="s">
        <v>266</v>
      </c>
      <c r="L124" s="131">
        <v>139.06</v>
      </c>
      <c r="M124" s="130">
        <v>297.56</v>
      </c>
      <c r="N124" s="68">
        <v>0</v>
      </c>
      <c r="O124" s="68">
        <v>0</v>
      </c>
    </row>
    <row r="125" spans="1:15" s="65" customFormat="1" ht="14.25" customHeight="1" x14ac:dyDescent="0.2">
      <c r="A125" s="369"/>
      <c r="B125" s="369"/>
      <c r="C125" s="377"/>
      <c r="D125" s="394"/>
      <c r="E125" s="377"/>
      <c r="F125" s="372"/>
      <c r="G125" s="372"/>
      <c r="H125" s="369"/>
      <c r="I125" s="369"/>
      <c r="J125" s="369"/>
      <c r="K125" s="59" t="s">
        <v>267</v>
      </c>
      <c r="L125" s="131"/>
      <c r="M125" s="130">
        <v>74.39</v>
      </c>
      <c r="N125" s="68">
        <v>0</v>
      </c>
      <c r="O125" s="68">
        <v>0</v>
      </c>
    </row>
    <row r="126" spans="1:15" s="65" customFormat="1" ht="20.25" customHeight="1" x14ac:dyDescent="0.2">
      <c r="A126" s="368" t="s">
        <v>59</v>
      </c>
      <c r="B126" s="368" t="s">
        <v>280</v>
      </c>
      <c r="C126" s="376" t="s">
        <v>422</v>
      </c>
      <c r="D126" s="393" t="s">
        <v>558</v>
      </c>
      <c r="E126" s="376" t="s">
        <v>205</v>
      </c>
      <c r="F126" s="371" t="s">
        <v>101</v>
      </c>
      <c r="G126" s="371">
        <v>1</v>
      </c>
      <c r="H126" s="368" t="s">
        <v>194</v>
      </c>
      <c r="I126" s="368" t="s">
        <v>85</v>
      </c>
      <c r="J126" s="368" t="s">
        <v>85</v>
      </c>
      <c r="K126" s="59" t="s">
        <v>266</v>
      </c>
      <c r="L126" s="131">
        <v>139.06</v>
      </c>
      <c r="M126" s="140">
        <v>248.37360000000001</v>
      </c>
      <c r="N126" s="68">
        <v>0</v>
      </c>
      <c r="O126" s="68">
        <v>0</v>
      </c>
    </row>
    <row r="127" spans="1:15" s="65" customFormat="1" ht="21" customHeight="1" x14ac:dyDescent="0.2">
      <c r="A127" s="369"/>
      <c r="B127" s="369"/>
      <c r="C127" s="377"/>
      <c r="D127" s="394"/>
      <c r="E127" s="377"/>
      <c r="F127" s="372"/>
      <c r="G127" s="372"/>
      <c r="H127" s="369"/>
      <c r="I127" s="369"/>
      <c r="J127" s="369"/>
      <c r="K127" s="59" t="s">
        <v>267</v>
      </c>
      <c r="L127" s="131"/>
      <c r="M127" s="130">
        <v>62.093400000000003</v>
      </c>
      <c r="N127" s="68">
        <v>0</v>
      </c>
      <c r="O127" s="68">
        <v>0</v>
      </c>
    </row>
    <row r="128" spans="1:15" s="65" customFormat="1" ht="15.75" customHeight="1" x14ac:dyDescent="0.2">
      <c r="A128" s="400" t="s">
        <v>59</v>
      </c>
      <c r="B128" s="400" t="s">
        <v>280</v>
      </c>
      <c r="C128" s="376" t="s">
        <v>424</v>
      </c>
      <c r="D128" s="585" t="s">
        <v>584</v>
      </c>
      <c r="E128" s="402" t="s">
        <v>205</v>
      </c>
      <c r="F128" s="448" t="s">
        <v>101</v>
      </c>
      <c r="G128" s="448">
        <v>0</v>
      </c>
      <c r="H128" s="400" t="s">
        <v>194</v>
      </c>
      <c r="I128" s="400" t="s">
        <v>85</v>
      </c>
      <c r="J128" s="400" t="s">
        <v>85</v>
      </c>
      <c r="K128" s="59" t="s">
        <v>266</v>
      </c>
      <c r="L128" s="131"/>
      <c r="M128" s="130">
        <f>10748.03-78.49</f>
        <v>10669.54</v>
      </c>
      <c r="N128" s="68">
        <v>0</v>
      </c>
      <c r="O128" s="68">
        <v>0</v>
      </c>
    </row>
    <row r="129" spans="1:15" s="65" customFormat="1" ht="15.75" customHeight="1" x14ac:dyDescent="0.2">
      <c r="A129" s="401"/>
      <c r="B129" s="401"/>
      <c r="C129" s="377"/>
      <c r="D129" s="587"/>
      <c r="E129" s="403"/>
      <c r="F129" s="450"/>
      <c r="G129" s="450"/>
      <c r="H129" s="401"/>
      <c r="I129" s="401"/>
      <c r="J129" s="401"/>
      <c r="K129" s="59" t="s">
        <v>267</v>
      </c>
      <c r="L129" s="131"/>
      <c r="M129" s="130">
        <f>2654.2+32.82-19.63</f>
        <v>2667.39</v>
      </c>
      <c r="N129" s="68">
        <v>0</v>
      </c>
      <c r="O129" s="68">
        <v>0</v>
      </c>
    </row>
    <row r="130" spans="1:15" s="65" customFormat="1" ht="33.75" customHeight="1" x14ac:dyDescent="0.25">
      <c r="A130" s="370" t="s">
        <v>59</v>
      </c>
      <c r="B130" s="370" t="s">
        <v>280</v>
      </c>
      <c r="C130" s="319" t="s">
        <v>13</v>
      </c>
      <c r="D130" s="386" t="s">
        <v>450</v>
      </c>
      <c r="E130" s="325" t="s">
        <v>461</v>
      </c>
      <c r="F130" s="373" t="s">
        <v>101</v>
      </c>
      <c r="G130" s="373">
        <f>G133</f>
        <v>47</v>
      </c>
      <c r="H130" s="370" t="s">
        <v>85</v>
      </c>
      <c r="I130" s="370" t="s">
        <v>85</v>
      </c>
      <c r="J130" s="370" t="s">
        <v>85</v>
      </c>
      <c r="K130" s="58" t="s">
        <v>265</v>
      </c>
      <c r="L130" s="58"/>
      <c r="M130" s="58">
        <f>M133+M134</f>
        <v>2254.7468999999996</v>
      </c>
      <c r="N130" s="58">
        <f t="shared" ref="N130:O130" si="25">N133+N134</f>
        <v>0</v>
      </c>
      <c r="O130" s="58">
        <f t="shared" si="25"/>
        <v>0</v>
      </c>
    </row>
    <row r="131" spans="1:15" s="65" customFormat="1" ht="30.75" customHeight="1" x14ac:dyDescent="0.25">
      <c r="A131" s="370"/>
      <c r="B131" s="370"/>
      <c r="C131" s="320"/>
      <c r="D131" s="387"/>
      <c r="E131" s="326"/>
      <c r="F131" s="373"/>
      <c r="G131" s="373"/>
      <c r="H131" s="370"/>
      <c r="I131" s="370"/>
      <c r="J131" s="370"/>
      <c r="K131" s="58" t="s">
        <v>266</v>
      </c>
      <c r="L131" s="58"/>
      <c r="M131" s="58">
        <f>M133</f>
        <v>2252.4969999999998</v>
      </c>
      <c r="N131" s="58">
        <f t="shared" ref="N131:O131" si="26">N133</f>
        <v>0</v>
      </c>
      <c r="O131" s="58">
        <f t="shared" si="26"/>
        <v>0</v>
      </c>
    </row>
    <row r="132" spans="1:15" s="65" customFormat="1" ht="33.75" customHeight="1" x14ac:dyDescent="0.25">
      <c r="A132" s="370"/>
      <c r="B132" s="370"/>
      <c r="C132" s="321"/>
      <c r="D132" s="388"/>
      <c r="E132" s="327"/>
      <c r="F132" s="373"/>
      <c r="G132" s="373"/>
      <c r="H132" s="370"/>
      <c r="I132" s="370"/>
      <c r="J132" s="370"/>
      <c r="K132" s="58" t="s">
        <v>267</v>
      </c>
      <c r="L132" s="58"/>
      <c r="M132" s="58">
        <f>M134</f>
        <v>2.2498999999999998</v>
      </c>
      <c r="N132" s="58">
        <f t="shared" ref="N132:O132" si="27">N134</f>
        <v>0</v>
      </c>
      <c r="O132" s="58">
        <f t="shared" si="27"/>
        <v>0</v>
      </c>
    </row>
    <row r="133" spans="1:15" s="65" customFormat="1" ht="16.5" customHeight="1" x14ac:dyDescent="0.2">
      <c r="A133" s="438" t="s">
        <v>59</v>
      </c>
      <c r="B133" s="438" t="s">
        <v>280</v>
      </c>
      <c r="C133" s="398" t="s">
        <v>424</v>
      </c>
      <c r="D133" s="376" t="s">
        <v>452</v>
      </c>
      <c r="E133" s="398" t="s">
        <v>205</v>
      </c>
      <c r="F133" s="439" t="s">
        <v>101</v>
      </c>
      <c r="G133" s="439">
        <v>47</v>
      </c>
      <c r="H133" s="438" t="s">
        <v>194</v>
      </c>
      <c r="I133" s="438" t="s">
        <v>85</v>
      </c>
      <c r="J133" s="438" t="s">
        <v>85</v>
      </c>
      <c r="K133" s="59" t="s">
        <v>266</v>
      </c>
      <c r="L133" s="131"/>
      <c r="M133" s="59">
        <v>2252.4969999999998</v>
      </c>
      <c r="N133" s="68">
        <v>0</v>
      </c>
      <c r="O133" s="68">
        <v>0</v>
      </c>
    </row>
    <row r="134" spans="1:15" s="65" customFormat="1" ht="15" customHeight="1" x14ac:dyDescent="0.2">
      <c r="A134" s="438"/>
      <c r="B134" s="438"/>
      <c r="C134" s="398"/>
      <c r="D134" s="377"/>
      <c r="E134" s="398"/>
      <c r="F134" s="439"/>
      <c r="G134" s="439"/>
      <c r="H134" s="438"/>
      <c r="I134" s="438"/>
      <c r="J134" s="438"/>
      <c r="K134" s="59" t="s">
        <v>267</v>
      </c>
      <c r="L134" s="131"/>
      <c r="M134" s="59">
        <v>2.2498999999999998</v>
      </c>
      <c r="N134" s="68">
        <v>0</v>
      </c>
      <c r="O134" s="68">
        <v>0</v>
      </c>
    </row>
    <row r="135" spans="1:15" s="65" customFormat="1" ht="36" customHeight="1" x14ac:dyDescent="0.25">
      <c r="A135" s="316" t="s">
        <v>59</v>
      </c>
      <c r="B135" s="316" t="s">
        <v>280</v>
      </c>
      <c r="C135" s="319" t="s">
        <v>13</v>
      </c>
      <c r="D135" s="386" t="s">
        <v>779</v>
      </c>
      <c r="E135" s="325" t="s">
        <v>780</v>
      </c>
      <c r="F135" s="319" t="s">
        <v>101</v>
      </c>
      <c r="G135" s="319">
        <v>1</v>
      </c>
      <c r="H135" s="370" t="s">
        <v>85</v>
      </c>
      <c r="I135" s="370" t="s">
        <v>85</v>
      </c>
      <c r="J135" s="370" t="s">
        <v>85</v>
      </c>
      <c r="K135" s="58" t="s">
        <v>265</v>
      </c>
      <c r="L135" s="58"/>
      <c r="M135" s="58">
        <f>SUM(M136:M137)</f>
        <v>1286.3880000000001</v>
      </c>
      <c r="N135" s="62">
        <v>0</v>
      </c>
      <c r="O135" s="62">
        <v>0</v>
      </c>
    </row>
    <row r="136" spans="1:15" s="65" customFormat="1" ht="35.25" customHeight="1" x14ac:dyDescent="0.25">
      <c r="A136" s="317"/>
      <c r="B136" s="317"/>
      <c r="C136" s="320"/>
      <c r="D136" s="387"/>
      <c r="E136" s="326"/>
      <c r="F136" s="320"/>
      <c r="G136" s="320"/>
      <c r="H136" s="370"/>
      <c r="I136" s="370"/>
      <c r="J136" s="370"/>
      <c r="K136" s="58" t="s">
        <v>266</v>
      </c>
      <c r="L136" s="58"/>
      <c r="M136" s="58">
        <v>1273.52412</v>
      </c>
      <c r="N136" s="62">
        <v>0</v>
      </c>
      <c r="O136" s="62">
        <v>0</v>
      </c>
    </row>
    <row r="137" spans="1:15" s="65" customFormat="1" ht="35.25" customHeight="1" x14ac:dyDescent="0.25">
      <c r="A137" s="318"/>
      <c r="B137" s="318"/>
      <c r="C137" s="321"/>
      <c r="D137" s="388"/>
      <c r="E137" s="327"/>
      <c r="F137" s="321"/>
      <c r="G137" s="321"/>
      <c r="H137" s="370"/>
      <c r="I137" s="370"/>
      <c r="J137" s="370"/>
      <c r="K137" s="58" t="s">
        <v>267</v>
      </c>
      <c r="L137" s="58"/>
      <c r="M137" s="58">
        <v>12.86388</v>
      </c>
      <c r="N137" s="62">
        <v>0</v>
      </c>
      <c r="O137" s="62">
        <v>0</v>
      </c>
    </row>
    <row r="138" spans="1:15" s="65" customFormat="1" ht="15" customHeight="1" x14ac:dyDescent="0.2">
      <c r="A138" s="368" t="s">
        <v>59</v>
      </c>
      <c r="B138" s="368" t="s">
        <v>280</v>
      </c>
      <c r="C138" s="376" t="s">
        <v>178</v>
      </c>
      <c r="D138" s="376" t="s">
        <v>781</v>
      </c>
      <c r="E138" s="376" t="s">
        <v>205</v>
      </c>
      <c r="F138" s="371" t="s">
        <v>101</v>
      </c>
      <c r="G138" s="371">
        <v>1</v>
      </c>
      <c r="H138" s="368" t="s">
        <v>85</v>
      </c>
      <c r="I138" s="368" t="s">
        <v>782</v>
      </c>
      <c r="J138" s="368" t="s">
        <v>85</v>
      </c>
      <c r="K138" s="59" t="s">
        <v>266</v>
      </c>
      <c r="L138" s="131"/>
      <c r="M138" s="59">
        <v>1273.52412</v>
      </c>
      <c r="N138" s="68">
        <v>0</v>
      </c>
      <c r="O138" s="68">
        <v>0</v>
      </c>
    </row>
    <row r="139" spans="1:15" s="65" customFormat="1" ht="15" customHeight="1" x14ac:dyDescent="0.2">
      <c r="A139" s="369"/>
      <c r="B139" s="369"/>
      <c r="C139" s="377"/>
      <c r="D139" s="377"/>
      <c r="E139" s="377"/>
      <c r="F139" s="372"/>
      <c r="G139" s="372"/>
      <c r="H139" s="369"/>
      <c r="I139" s="369"/>
      <c r="J139" s="369"/>
      <c r="K139" s="59" t="s">
        <v>267</v>
      </c>
      <c r="L139" s="131"/>
      <c r="M139" s="59">
        <v>12.86398</v>
      </c>
      <c r="N139" s="68">
        <v>0</v>
      </c>
      <c r="O139" s="68">
        <v>0</v>
      </c>
    </row>
    <row r="140" spans="1:15" s="65" customFormat="1" ht="25.5" customHeight="1" x14ac:dyDescent="0.25">
      <c r="A140" s="316" t="s">
        <v>59</v>
      </c>
      <c r="B140" s="316" t="s">
        <v>280</v>
      </c>
      <c r="C140" s="319" t="s">
        <v>13</v>
      </c>
      <c r="D140" s="386" t="s">
        <v>783</v>
      </c>
      <c r="E140" s="325" t="s">
        <v>780</v>
      </c>
      <c r="F140" s="319" t="s">
        <v>101</v>
      </c>
      <c r="G140" s="319">
        <v>1</v>
      </c>
      <c r="H140" s="316" t="s">
        <v>85</v>
      </c>
      <c r="I140" s="316" t="s">
        <v>85</v>
      </c>
      <c r="J140" s="316" t="s">
        <v>85</v>
      </c>
      <c r="K140" s="58" t="s">
        <v>265</v>
      </c>
      <c r="L140" s="58"/>
      <c r="M140" s="58">
        <f>SUM(M141:M142)</f>
        <v>2713.6118799999999</v>
      </c>
      <c r="N140" s="62">
        <v>0</v>
      </c>
      <c r="O140" s="62">
        <v>0</v>
      </c>
    </row>
    <row r="141" spans="1:15" s="65" customFormat="1" ht="22.5" customHeight="1" x14ac:dyDescent="0.25">
      <c r="A141" s="317"/>
      <c r="B141" s="317"/>
      <c r="C141" s="320"/>
      <c r="D141" s="387"/>
      <c r="E141" s="326"/>
      <c r="F141" s="320"/>
      <c r="G141" s="320"/>
      <c r="H141" s="317"/>
      <c r="I141" s="317"/>
      <c r="J141" s="317"/>
      <c r="K141" s="58" t="s">
        <v>266</v>
      </c>
      <c r="L141" s="58"/>
      <c r="M141" s="58">
        <v>2686.47588</v>
      </c>
      <c r="N141" s="62">
        <v>0</v>
      </c>
      <c r="O141" s="62">
        <v>0</v>
      </c>
    </row>
    <row r="142" spans="1:15" s="65" customFormat="1" ht="22.5" customHeight="1" x14ac:dyDescent="0.25">
      <c r="A142" s="318"/>
      <c r="B142" s="318"/>
      <c r="C142" s="321"/>
      <c r="D142" s="388"/>
      <c r="E142" s="327"/>
      <c r="F142" s="321"/>
      <c r="G142" s="321"/>
      <c r="H142" s="318"/>
      <c r="I142" s="318"/>
      <c r="J142" s="318"/>
      <c r="K142" s="58" t="s">
        <v>267</v>
      </c>
      <c r="L142" s="58"/>
      <c r="M142" s="58">
        <v>27.135999999999999</v>
      </c>
      <c r="N142" s="62">
        <v>0</v>
      </c>
      <c r="O142" s="62">
        <v>0</v>
      </c>
    </row>
    <row r="143" spans="1:15" s="65" customFormat="1" ht="15" customHeight="1" x14ac:dyDescent="0.2">
      <c r="A143" s="400" t="s">
        <v>59</v>
      </c>
      <c r="B143" s="400" t="s">
        <v>280</v>
      </c>
      <c r="C143" s="402" t="s">
        <v>572</v>
      </c>
      <c r="D143" s="402" t="s">
        <v>784</v>
      </c>
      <c r="E143" s="376" t="s">
        <v>205</v>
      </c>
      <c r="F143" s="371" t="s">
        <v>101</v>
      </c>
      <c r="G143" s="371">
        <v>1</v>
      </c>
      <c r="H143" s="368" t="s">
        <v>85</v>
      </c>
      <c r="I143" s="368" t="s">
        <v>782</v>
      </c>
      <c r="J143" s="368" t="s">
        <v>85</v>
      </c>
      <c r="K143" s="130" t="s">
        <v>266</v>
      </c>
      <c r="L143" s="144"/>
      <c r="M143" s="130">
        <v>2686.47588</v>
      </c>
      <c r="N143" s="68">
        <v>0</v>
      </c>
      <c r="O143" s="68">
        <v>0</v>
      </c>
    </row>
    <row r="144" spans="1:15" s="65" customFormat="1" ht="15" customHeight="1" x14ac:dyDescent="0.2">
      <c r="A144" s="401"/>
      <c r="B144" s="401"/>
      <c r="C144" s="403"/>
      <c r="D144" s="403"/>
      <c r="E144" s="377"/>
      <c r="F144" s="372"/>
      <c r="G144" s="372"/>
      <c r="H144" s="369"/>
      <c r="I144" s="369"/>
      <c r="J144" s="369"/>
      <c r="K144" s="130" t="s">
        <v>267</v>
      </c>
      <c r="L144" s="144"/>
      <c r="M144" s="130">
        <v>27.138999999999999</v>
      </c>
      <c r="N144" s="68">
        <v>0</v>
      </c>
      <c r="O144" s="68">
        <v>0</v>
      </c>
    </row>
    <row r="145" spans="1:15" ht="27" customHeight="1" x14ac:dyDescent="0.25">
      <c r="A145" s="316" t="s">
        <v>59</v>
      </c>
      <c r="B145" s="316" t="s">
        <v>280</v>
      </c>
      <c r="C145" s="319" t="s">
        <v>13</v>
      </c>
      <c r="D145" s="322" t="s">
        <v>359</v>
      </c>
      <c r="E145" s="325" t="s">
        <v>551</v>
      </c>
      <c r="F145" s="319" t="s">
        <v>101</v>
      </c>
      <c r="G145" s="319">
        <f>SUM(G148:G191)</f>
        <v>42</v>
      </c>
      <c r="H145" s="316" t="s">
        <v>85</v>
      </c>
      <c r="I145" s="316" t="s">
        <v>257</v>
      </c>
      <c r="J145" s="316" t="s">
        <v>257</v>
      </c>
      <c r="K145" s="58" t="s">
        <v>265</v>
      </c>
      <c r="L145" s="58" t="e">
        <f>SUM(#REF!)</f>
        <v>#REF!</v>
      </c>
      <c r="M145" s="58">
        <f>SUM(M146:M147)</f>
        <v>94973.286400000012</v>
      </c>
      <c r="N145" s="58">
        <f>N146+N147</f>
        <v>56247.9</v>
      </c>
      <c r="O145" s="58">
        <f>O146+O147</f>
        <v>66400</v>
      </c>
    </row>
    <row r="146" spans="1:15" ht="27" customHeight="1" x14ac:dyDescent="0.25">
      <c r="A146" s="317"/>
      <c r="B146" s="317"/>
      <c r="C146" s="320"/>
      <c r="D146" s="323"/>
      <c r="E146" s="326"/>
      <c r="F146" s="320"/>
      <c r="G146" s="320"/>
      <c r="H146" s="317"/>
      <c r="I146" s="317"/>
      <c r="J146" s="317"/>
      <c r="K146" s="58" t="s">
        <v>266</v>
      </c>
      <c r="L146" s="58"/>
      <c r="M146" s="58">
        <v>0</v>
      </c>
      <c r="N146" s="58">
        <v>0</v>
      </c>
      <c r="O146" s="58">
        <v>0</v>
      </c>
    </row>
    <row r="147" spans="1:15" ht="27" customHeight="1" x14ac:dyDescent="0.25">
      <c r="A147" s="318"/>
      <c r="B147" s="318"/>
      <c r="C147" s="321"/>
      <c r="D147" s="324"/>
      <c r="E147" s="327"/>
      <c r="F147" s="321"/>
      <c r="G147" s="321"/>
      <c r="H147" s="318"/>
      <c r="I147" s="318"/>
      <c r="J147" s="318"/>
      <c r="K147" s="58" t="s">
        <v>267</v>
      </c>
      <c r="L147" s="58"/>
      <c r="M147" s="58">
        <f>SUM(M148:M192)</f>
        <v>94973.286400000012</v>
      </c>
      <c r="N147" s="58">
        <v>56247.9</v>
      </c>
      <c r="O147" s="58">
        <v>66400</v>
      </c>
    </row>
    <row r="148" spans="1:15" ht="82.5" customHeight="1" x14ac:dyDescent="0.25">
      <c r="A148" s="143" t="s">
        <v>59</v>
      </c>
      <c r="B148" s="143" t="s">
        <v>280</v>
      </c>
      <c r="C148" s="135" t="s">
        <v>177</v>
      </c>
      <c r="D148" s="246" t="s">
        <v>729</v>
      </c>
      <c r="E148" s="141" t="s">
        <v>205</v>
      </c>
      <c r="F148" s="136" t="s">
        <v>101</v>
      </c>
      <c r="G148" s="136">
        <v>1</v>
      </c>
      <c r="H148" s="143" t="s">
        <v>194</v>
      </c>
      <c r="I148" s="143" t="s">
        <v>85</v>
      </c>
      <c r="J148" s="143" t="s">
        <v>85</v>
      </c>
      <c r="K148" s="138" t="s">
        <v>267</v>
      </c>
      <c r="L148" s="144">
        <f>M148+N148+O148</f>
        <v>3978.0790000000002</v>
      </c>
      <c r="M148" s="130">
        <v>3978.0790000000002</v>
      </c>
      <c r="N148" s="140">
        <v>0</v>
      </c>
      <c r="O148" s="140">
        <v>0</v>
      </c>
    </row>
    <row r="149" spans="1:15" ht="147.75" customHeight="1" x14ac:dyDescent="0.25">
      <c r="A149" s="143" t="s">
        <v>59</v>
      </c>
      <c r="B149" s="143" t="s">
        <v>280</v>
      </c>
      <c r="C149" s="135" t="s">
        <v>488</v>
      </c>
      <c r="D149" s="87" t="s">
        <v>730</v>
      </c>
      <c r="E149" s="141" t="s">
        <v>205</v>
      </c>
      <c r="F149" s="136" t="s">
        <v>101</v>
      </c>
      <c r="G149" s="136">
        <v>1</v>
      </c>
      <c r="H149" s="143" t="s">
        <v>194</v>
      </c>
      <c r="I149" s="143" t="s">
        <v>85</v>
      </c>
      <c r="J149" s="143" t="s">
        <v>85</v>
      </c>
      <c r="K149" s="138" t="s">
        <v>267</v>
      </c>
      <c r="L149" s="144"/>
      <c r="M149" s="130">
        <v>4832.6660000000002</v>
      </c>
      <c r="N149" s="140">
        <v>0</v>
      </c>
      <c r="O149" s="140">
        <v>0</v>
      </c>
    </row>
    <row r="150" spans="1:15" ht="57" customHeight="1" x14ac:dyDescent="0.25">
      <c r="A150" s="143" t="s">
        <v>59</v>
      </c>
      <c r="B150" s="143" t="s">
        <v>280</v>
      </c>
      <c r="C150" s="135" t="s">
        <v>564</v>
      </c>
      <c r="D150" s="246" t="s">
        <v>741</v>
      </c>
      <c r="E150" s="141" t="s">
        <v>205</v>
      </c>
      <c r="F150" s="136" t="s">
        <v>101</v>
      </c>
      <c r="G150" s="136">
        <v>1</v>
      </c>
      <c r="H150" s="143" t="s">
        <v>194</v>
      </c>
      <c r="I150" s="143" t="s">
        <v>85</v>
      </c>
      <c r="J150" s="143" t="s">
        <v>85</v>
      </c>
      <c r="K150" s="138" t="s">
        <v>267</v>
      </c>
      <c r="L150" s="144"/>
      <c r="M150" s="130">
        <v>203.81100000000001</v>
      </c>
      <c r="N150" s="140">
        <v>0</v>
      </c>
      <c r="O150" s="140">
        <v>0</v>
      </c>
    </row>
    <row r="151" spans="1:15" ht="94.5" customHeight="1" x14ac:dyDescent="0.25">
      <c r="A151" s="143" t="s">
        <v>59</v>
      </c>
      <c r="B151" s="143" t="s">
        <v>280</v>
      </c>
      <c r="C151" s="135" t="s">
        <v>142</v>
      </c>
      <c r="D151" s="247" t="s">
        <v>713</v>
      </c>
      <c r="E151" s="141" t="s">
        <v>205</v>
      </c>
      <c r="F151" s="136" t="s">
        <v>101</v>
      </c>
      <c r="G151" s="136">
        <v>1</v>
      </c>
      <c r="H151" s="143" t="s">
        <v>194</v>
      </c>
      <c r="I151" s="143" t="s">
        <v>85</v>
      </c>
      <c r="J151" s="143" t="s">
        <v>85</v>
      </c>
      <c r="K151" s="138" t="s">
        <v>267</v>
      </c>
      <c r="L151" s="144">
        <f t="shared" ref="L151" si="28">M151+N151+O151</f>
        <v>23660.47</v>
      </c>
      <c r="M151" s="130">
        <v>23660.47</v>
      </c>
      <c r="N151" s="140">
        <v>0</v>
      </c>
      <c r="O151" s="140">
        <v>0</v>
      </c>
    </row>
    <row r="152" spans="1:15" ht="42.75" customHeight="1" x14ac:dyDescent="0.25">
      <c r="A152" s="143" t="s">
        <v>59</v>
      </c>
      <c r="B152" s="143" t="s">
        <v>280</v>
      </c>
      <c r="C152" s="135" t="s">
        <v>174</v>
      </c>
      <c r="D152" s="247" t="s">
        <v>590</v>
      </c>
      <c r="E152" s="141" t="s">
        <v>205</v>
      </c>
      <c r="F152" s="136" t="s">
        <v>101</v>
      </c>
      <c r="G152" s="136">
        <v>1</v>
      </c>
      <c r="H152" s="143" t="s">
        <v>194</v>
      </c>
      <c r="I152" s="143" t="s">
        <v>85</v>
      </c>
      <c r="J152" s="143" t="s">
        <v>85</v>
      </c>
      <c r="K152" s="138" t="s">
        <v>267</v>
      </c>
      <c r="L152" s="144">
        <v>1140.5050000000001</v>
      </c>
      <c r="M152" s="130">
        <v>270</v>
      </c>
      <c r="N152" s="140">
        <v>0</v>
      </c>
      <c r="O152" s="140">
        <v>0</v>
      </c>
    </row>
    <row r="153" spans="1:15" ht="27" customHeight="1" x14ac:dyDescent="0.25">
      <c r="A153" s="143" t="s">
        <v>59</v>
      </c>
      <c r="B153" s="143" t="s">
        <v>280</v>
      </c>
      <c r="C153" s="135" t="s">
        <v>700</v>
      </c>
      <c r="D153" s="248" t="s">
        <v>242</v>
      </c>
      <c r="E153" s="141" t="s">
        <v>205</v>
      </c>
      <c r="F153" s="136" t="s">
        <v>101</v>
      </c>
      <c r="G153" s="136">
        <v>1</v>
      </c>
      <c r="H153" s="143" t="s">
        <v>194</v>
      </c>
      <c r="I153" s="143" t="s">
        <v>85</v>
      </c>
      <c r="J153" s="143" t="s">
        <v>85</v>
      </c>
      <c r="K153" s="138" t="s">
        <v>267</v>
      </c>
      <c r="L153" s="147"/>
      <c r="M153" s="130">
        <v>120</v>
      </c>
      <c r="N153" s="149">
        <v>0</v>
      </c>
      <c r="O153" s="149">
        <v>0</v>
      </c>
    </row>
    <row r="154" spans="1:15" ht="80.25" customHeight="1" x14ac:dyDescent="0.25">
      <c r="A154" s="143" t="s">
        <v>59</v>
      </c>
      <c r="B154" s="143" t="s">
        <v>280</v>
      </c>
      <c r="C154" s="296" t="s">
        <v>523</v>
      </c>
      <c r="D154" s="249" t="s">
        <v>797</v>
      </c>
      <c r="E154" s="141" t="s">
        <v>205</v>
      </c>
      <c r="F154" s="136" t="s">
        <v>101</v>
      </c>
      <c r="G154" s="136">
        <v>1</v>
      </c>
      <c r="H154" s="143" t="s">
        <v>194</v>
      </c>
      <c r="I154" s="143" t="s">
        <v>85</v>
      </c>
      <c r="J154" s="143" t="s">
        <v>85</v>
      </c>
      <c r="K154" s="138" t="s">
        <v>267</v>
      </c>
      <c r="L154" s="147"/>
      <c r="M154" s="59">
        <v>1615.15</v>
      </c>
      <c r="N154" s="149">
        <v>0</v>
      </c>
      <c r="O154" s="149">
        <v>0</v>
      </c>
    </row>
    <row r="155" spans="1:15" ht="30" customHeight="1" x14ac:dyDescent="0.25">
      <c r="A155" s="294" t="s">
        <v>59</v>
      </c>
      <c r="B155" s="294" t="s">
        <v>280</v>
      </c>
      <c r="C155" s="296" t="s">
        <v>175</v>
      </c>
      <c r="D155" s="249" t="s">
        <v>601</v>
      </c>
      <c r="E155" s="153" t="s">
        <v>205</v>
      </c>
      <c r="F155" s="301" t="s">
        <v>101</v>
      </c>
      <c r="G155" s="301">
        <v>1</v>
      </c>
      <c r="H155" s="294" t="s">
        <v>194</v>
      </c>
      <c r="I155" s="294" t="s">
        <v>85</v>
      </c>
      <c r="J155" s="294" t="s">
        <v>85</v>
      </c>
      <c r="K155" s="213" t="s">
        <v>267</v>
      </c>
      <c r="L155" s="147">
        <v>545.29999999999995</v>
      </c>
      <c r="M155" s="250">
        <v>5287.28</v>
      </c>
      <c r="N155" s="149">
        <v>0</v>
      </c>
      <c r="O155" s="149">
        <v>0</v>
      </c>
    </row>
    <row r="156" spans="1:15" ht="84.75" customHeight="1" x14ac:dyDescent="0.25">
      <c r="A156" s="294" t="s">
        <v>59</v>
      </c>
      <c r="B156" s="294" t="s">
        <v>280</v>
      </c>
      <c r="C156" s="296" t="s">
        <v>574</v>
      </c>
      <c r="D156" s="249" t="s">
        <v>714</v>
      </c>
      <c r="E156" s="153" t="s">
        <v>205</v>
      </c>
      <c r="F156" s="301" t="s">
        <v>101</v>
      </c>
      <c r="G156" s="301">
        <v>1</v>
      </c>
      <c r="H156" s="294" t="s">
        <v>194</v>
      </c>
      <c r="I156" s="294" t="s">
        <v>85</v>
      </c>
      <c r="J156" s="294" t="s">
        <v>85</v>
      </c>
      <c r="K156" s="213" t="s">
        <v>267</v>
      </c>
      <c r="L156" s="147"/>
      <c r="M156" s="251">
        <v>1846.6759999999999</v>
      </c>
      <c r="N156" s="149">
        <v>0</v>
      </c>
      <c r="O156" s="149">
        <v>0</v>
      </c>
    </row>
    <row r="157" spans="1:15" ht="42.75" customHeight="1" x14ac:dyDescent="0.25">
      <c r="A157" s="294" t="s">
        <v>59</v>
      </c>
      <c r="B157" s="294" t="s">
        <v>280</v>
      </c>
      <c r="C157" s="296" t="s">
        <v>683</v>
      </c>
      <c r="D157" s="29" t="s">
        <v>758</v>
      </c>
      <c r="E157" s="153" t="s">
        <v>205</v>
      </c>
      <c r="F157" s="301" t="s">
        <v>101</v>
      </c>
      <c r="G157" s="301">
        <v>1</v>
      </c>
      <c r="H157" s="294" t="s">
        <v>194</v>
      </c>
      <c r="I157" s="294" t="s">
        <v>85</v>
      </c>
      <c r="J157" s="294" t="s">
        <v>85</v>
      </c>
      <c r="K157" s="213" t="s">
        <v>267</v>
      </c>
      <c r="L157" s="147"/>
      <c r="M157" s="251">
        <v>1187.3520000000001</v>
      </c>
      <c r="N157" s="149">
        <v>0</v>
      </c>
      <c r="O157" s="149">
        <v>0</v>
      </c>
    </row>
    <row r="158" spans="1:15" ht="54.75" customHeight="1" x14ac:dyDescent="0.25">
      <c r="A158" s="294" t="s">
        <v>59</v>
      </c>
      <c r="B158" s="294" t="s">
        <v>280</v>
      </c>
      <c r="C158" s="296" t="s">
        <v>143</v>
      </c>
      <c r="D158" s="249" t="s">
        <v>798</v>
      </c>
      <c r="E158" s="153" t="s">
        <v>205</v>
      </c>
      <c r="F158" s="301" t="s">
        <v>101</v>
      </c>
      <c r="G158" s="301">
        <v>1</v>
      </c>
      <c r="H158" s="294" t="s">
        <v>194</v>
      </c>
      <c r="I158" s="294" t="s">
        <v>85</v>
      </c>
      <c r="J158" s="294" t="s">
        <v>85</v>
      </c>
      <c r="K158" s="213" t="s">
        <v>267</v>
      </c>
      <c r="L158" s="147"/>
      <c r="M158" s="251">
        <v>411</v>
      </c>
      <c r="N158" s="149">
        <v>0</v>
      </c>
      <c r="O158" s="149">
        <v>0</v>
      </c>
    </row>
    <row r="159" spans="1:15" ht="30" customHeight="1" x14ac:dyDescent="0.25">
      <c r="A159" s="294" t="s">
        <v>59</v>
      </c>
      <c r="B159" s="294" t="s">
        <v>280</v>
      </c>
      <c r="C159" s="296" t="s">
        <v>402</v>
      </c>
      <c r="D159" s="249" t="s">
        <v>731</v>
      </c>
      <c r="E159" s="153" t="s">
        <v>205</v>
      </c>
      <c r="F159" s="301" t="s">
        <v>101</v>
      </c>
      <c r="G159" s="301">
        <v>1</v>
      </c>
      <c r="H159" s="294" t="s">
        <v>194</v>
      </c>
      <c r="I159" s="294" t="s">
        <v>85</v>
      </c>
      <c r="J159" s="294" t="s">
        <v>85</v>
      </c>
      <c r="K159" s="213" t="s">
        <v>267</v>
      </c>
      <c r="L159" s="147"/>
      <c r="M159" s="130">
        <v>192.52600000000001</v>
      </c>
      <c r="N159" s="149">
        <v>0</v>
      </c>
      <c r="O159" s="149">
        <v>0</v>
      </c>
    </row>
    <row r="160" spans="1:15" ht="15.75" customHeight="1" x14ac:dyDescent="0.25">
      <c r="A160" s="294" t="s">
        <v>59</v>
      </c>
      <c r="B160" s="294" t="s">
        <v>280</v>
      </c>
      <c r="C160" s="296" t="s">
        <v>571</v>
      </c>
      <c r="D160" s="249" t="s">
        <v>591</v>
      </c>
      <c r="E160" s="153" t="s">
        <v>205</v>
      </c>
      <c r="F160" s="301" t="s">
        <v>101</v>
      </c>
      <c r="G160" s="301">
        <v>1</v>
      </c>
      <c r="H160" s="294" t="s">
        <v>194</v>
      </c>
      <c r="I160" s="294" t="s">
        <v>85</v>
      </c>
      <c r="J160" s="294" t="s">
        <v>85</v>
      </c>
      <c r="K160" s="213" t="s">
        <v>267</v>
      </c>
      <c r="L160" s="147"/>
      <c r="M160" s="251">
        <v>3186.36</v>
      </c>
      <c r="N160" s="149">
        <v>0</v>
      </c>
      <c r="O160" s="149">
        <v>0</v>
      </c>
    </row>
    <row r="161" spans="1:15" ht="15.75" customHeight="1" x14ac:dyDescent="0.25">
      <c r="A161" s="294" t="s">
        <v>59</v>
      </c>
      <c r="B161" s="294" t="s">
        <v>280</v>
      </c>
      <c r="C161" s="296" t="s">
        <v>486</v>
      </c>
      <c r="D161" s="249" t="s">
        <v>242</v>
      </c>
      <c r="E161" s="153" t="s">
        <v>205</v>
      </c>
      <c r="F161" s="301" t="s">
        <v>101</v>
      </c>
      <c r="G161" s="301">
        <v>1</v>
      </c>
      <c r="H161" s="294" t="s">
        <v>194</v>
      </c>
      <c r="I161" s="294" t="s">
        <v>85</v>
      </c>
      <c r="J161" s="294" t="s">
        <v>85</v>
      </c>
      <c r="K161" s="213" t="s">
        <v>267</v>
      </c>
      <c r="L161" s="147"/>
      <c r="M161" s="251">
        <v>120</v>
      </c>
      <c r="N161" s="149">
        <v>0</v>
      </c>
      <c r="O161" s="149">
        <v>0</v>
      </c>
    </row>
    <row r="162" spans="1:15" ht="15.75" customHeight="1" x14ac:dyDescent="0.25">
      <c r="A162" s="294" t="s">
        <v>59</v>
      </c>
      <c r="B162" s="294" t="s">
        <v>280</v>
      </c>
      <c r="C162" s="296" t="s">
        <v>403</v>
      </c>
      <c r="D162" s="249" t="s">
        <v>592</v>
      </c>
      <c r="E162" s="153" t="s">
        <v>205</v>
      </c>
      <c r="F162" s="301" t="s">
        <v>101</v>
      </c>
      <c r="G162" s="301">
        <v>1</v>
      </c>
      <c r="H162" s="294" t="s">
        <v>194</v>
      </c>
      <c r="I162" s="294" t="s">
        <v>85</v>
      </c>
      <c r="J162" s="294" t="s">
        <v>85</v>
      </c>
      <c r="K162" s="213" t="s">
        <v>267</v>
      </c>
      <c r="L162" s="147"/>
      <c r="M162" s="251">
        <v>40.17</v>
      </c>
      <c r="N162" s="149">
        <v>0</v>
      </c>
      <c r="O162" s="149">
        <v>0</v>
      </c>
    </row>
    <row r="163" spans="1:15" ht="45" customHeight="1" x14ac:dyDescent="0.25">
      <c r="A163" s="294" t="s">
        <v>59</v>
      </c>
      <c r="B163" s="294" t="s">
        <v>280</v>
      </c>
      <c r="C163" s="296" t="s">
        <v>525</v>
      </c>
      <c r="D163" s="249" t="s">
        <v>759</v>
      </c>
      <c r="E163" s="153" t="s">
        <v>205</v>
      </c>
      <c r="F163" s="301" t="s">
        <v>101</v>
      </c>
      <c r="G163" s="301">
        <v>1</v>
      </c>
      <c r="H163" s="294" t="s">
        <v>194</v>
      </c>
      <c r="I163" s="294" t="s">
        <v>85</v>
      </c>
      <c r="J163" s="294" t="s">
        <v>85</v>
      </c>
      <c r="K163" s="213" t="s">
        <v>267</v>
      </c>
      <c r="L163" s="147"/>
      <c r="M163" s="251">
        <v>130</v>
      </c>
      <c r="N163" s="149">
        <v>0</v>
      </c>
      <c r="O163" s="149">
        <v>0</v>
      </c>
    </row>
    <row r="164" spans="1:15" ht="81" customHeight="1" x14ac:dyDescent="0.25">
      <c r="A164" s="294" t="s">
        <v>59</v>
      </c>
      <c r="B164" s="294" t="s">
        <v>280</v>
      </c>
      <c r="C164" s="296" t="s">
        <v>481</v>
      </c>
      <c r="D164" s="249" t="s">
        <v>605</v>
      </c>
      <c r="E164" s="153" t="s">
        <v>205</v>
      </c>
      <c r="F164" s="301" t="s">
        <v>101</v>
      </c>
      <c r="G164" s="301">
        <v>1</v>
      </c>
      <c r="H164" s="294" t="s">
        <v>194</v>
      </c>
      <c r="I164" s="294" t="s">
        <v>85</v>
      </c>
      <c r="J164" s="294" t="s">
        <v>85</v>
      </c>
      <c r="K164" s="213" t="s">
        <v>267</v>
      </c>
      <c r="L164" s="147"/>
      <c r="M164" s="250">
        <v>1249.1099999999999</v>
      </c>
      <c r="N164" s="149">
        <v>0</v>
      </c>
      <c r="O164" s="149">
        <v>0</v>
      </c>
    </row>
    <row r="165" spans="1:15" ht="27.75" customHeight="1" x14ac:dyDescent="0.25">
      <c r="A165" s="294" t="s">
        <v>59</v>
      </c>
      <c r="B165" s="294" t="s">
        <v>280</v>
      </c>
      <c r="C165" s="296" t="s">
        <v>572</v>
      </c>
      <c r="D165" s="249" t="s">
        <v>573</v>
      </c>
      <c r="E165" s="153" t="s">
        <v>205</v>
      </c>
      <c r="F165" s="301" t="s">
        <v>101</v>
      </c>
      <c r="G165" s="301">
        <v>1</v>
      </c>
      <c r="H165" s="294" t="s">
        <v>194</v>
      </c>
      <c r="I165" s="294" t="s">
        <v>85</v>
      </c>
      <c r="J165" s="294" t="s">
        <v>85</v>
      </c>
      <c r="K165" s="213" t="s">
        <v>267</v>
      </c>
      <c r="L165" s="147"/>
      <c r="M165" s="250">
        <v>153.37</v>
      </c>
      <c r="N165" s="149">
        <v>0</v>
      </c>
      <c r="O165" s="149">
        <v>0</v>
      </c>
    </row>
    <row r="166" spans="1:15" ht="83.25" customHeight="1" x14ac:dyDescent="0.25">
      <c r="A166" s="143" t="s">
        <v>59</v>
      </c>
      <c r="B166" s="143" t="s">
        <v>280</v>
      </c>
      <c r="C166" s="135" t="s">
        <v>449</v>
      </c>
      <c r="D166" s="154" t="s">
        <v>628</v>
      </c>
      <c r="E166" s="141" t="s">
        <v>205</v>
      </c>
      <c r="F166" s="136" t="s">
        <v>101</v>
      </c>
      <c r="G166" s="136">
        <v>1</v>
      </c>
      <c r="H166" s="143" t="s">
        <v>194</v>
      </c>
      <c r="I166" s="294" t="s">
        <v>85</v>
      </c>
      <c r="J166" s="294" t="s">
        <v>85</v>
      </c>
      <c r="K166" s="213" t="s">
        <v>267</v>
      </c>
      <c r="L166" s="144"/>
      <c r="M166" s="250">
        <v>27152.33</v>
      </c>
      <c r="N166" s="149">
        <v>0</v>
      </c>
      <c r="O166" s="149">
        <v>0</v>
      </c>
    </row>
    <row r="167" spans="1:15" ht="54" customHeight="1" x14ac:dyDescent="0.25">
      <c r="A167" s="143" t="s">
        <v>59</v>
      </c>
      <c r="B167" s="143" t="s">
        <v>280</v>
      </c>
      <c r="C167" s="135" t="s">
        <v>701</v>
      </c>
      <c r="D167" s="154" t="s">
        <v>799</v>
      </c>
      <c r="E167" s="141" t="s">
        <v>205</v>
      </c>
      <c r="F167" s="136" t="s">
        <v>101</v>
      </c>
      <c r="G167" s="136">
        <v>1</v>
      </c>
      <c r="H167" s="143" t="s">
        <v>194</v>
      </c>
      <c r="I167" s="294" t="s">
        <v>85</v>
      </c>
      <c r="J167" s="294" t="s">
        <v>85</v>
      </c>
      <c r="K167" s="213" t="s">
        <v>267</v>
      </c>
      <c r="L167" s="144"/>
      <c r="M167" s="250">
        <v>1035</v>
      </c>
      <c r="N167" s="149"/>
      <c r="O167" s="149"/>
    </row>
    <row r="168" spans="1:15" ht="30.75" customHeight="1" x14ac:dyDescent="0.25">
      <c r="A168" s="143" t="s">
        <v>59</v>
      </c>
      <c r="B168" s="143" t="s">
        <v>280</v>
      </c>
      <c r="C168" s="135" t="s">
        <v>702</v>
      </c>
      <c r="D168" s="154" t="s">
        <v>703</v>
      </c>
      <c r="E168" s="141" t="s">
        <v>205</v>
      </c>
      <c r="F168" s="136" t="s">
        <v>101</v>
      </c>
      <c r="G168" s="136">
        <v>1</v>
      </c>
      <c r="H168" s="143" t="s">
        <v>194</v>
      </c>
      <c r="I168" s="294" t="s">
        <v>85</v>
      </c>
      <c r="J168" s="294" t="s">
        <v>85</v>
      </c>
      <c r="K168" s="213" t="s">
        <v>267</v>
      </c>
      <c r="L168" s="144"/>
      <c r="M168" s="250">
        <v>67.2</v>
      </c>
      <c r="N168" s="149"/>
      <c r="O168" s="149"/>
    </row>
    <row r="169" spans="1:15" ht="27.75" customHeight="1" x14ac:dyDescent="0.25">
      <c r="A169" s="143" t="s">
        <v>59</v>
      </c>
      <c r="B169" s="143" t="s">
        <v>280</v>
      </c>
      <c r="C169" s="135" t="s">
        <v>524</v>
      </c>
      <c r="D169" s="252" t="s">
        <v>732</v>
      </c>
      <c r="E169" s="141" t="s">
        <v>205</v>
      </c>
      <c r="F169" s="136" t="s">
        <v>101</v>
      </c>
      <c r="G169" s="136">
        <v>1</v>
      </c>
      <c r="H169" s="143" t="s">
        <v>194</v>
      </c>
      <c r="I169" s="294" t="s">
        <v>85</v>
      </c>
      <c r="J169" s="294" t="s">
        <v>85</v>
      </c>
      <c r="K169" s="213" t="s">
        <v>267</v>
      </c>
      <c r="L169" s="144"/>
      <c r="M169" s="250">
        <v>1012.1660000000001</v>
      </c>
      <c r="N169" s="149">
        <v>0</v>
      </c>
      <c r="O169" s="149">
        <v>0</v>
      </c>
    </row>
    <row r="170" spans="1:15" ht="54.75" customHeight="1" x14ac:dyDescent="0.25">
      <c r="A170" s="294" t="s">
        <v>59</v>
      </c>
      <c r="B170" s="294" t="s">
        <v>280</v>
      </c>
      <c r="C170" s="296" t="s">
        <v>411</v>
      </c>
      <c r="D170" s="154" t="s">
        <v>760</v>
      </c>
      <c r="E170" s="296" t="s">
        <v>205</v>
      </c>
      <c r="F170" s="301" t="s">
        <v>101</v>
      </c>
      <c r="G170" s="301">
        <v>1</v>
      </c>
      <c r="H170" s="294" t="s">
        <v>194</v>
      </c>
      <c r="I170" s="294" t="s">
        <v>85</v>
      </c>
      <c r="J170" s="294" t="s">
        <v>85</v>
      </c>
      <c r="K170" s="213" t="s">
        <v>267</v>
      </c>
      <c r="L170" s="144"/>
      <c r="M170" s="250">
        <v>577.029</v>
      </c>
      <c r="N170" s="149">
        <v>0</v>
      </c>
      <c r="O170" s="149">
        <v>0</v>
      </c>
    </row>
    <row r="171" spans="1:15" ht="17.25" customHeight="1" x14ac:dyDescent="0.25">
      <c r="A171" s="294" t="s">
        <v>59</v>
      </c>
      <c r="B171" s="294" t="s">
        <v>280</v>
      </c>
      <c r="C171" s="296" t="s">
        <v>705</v>
      </c>
      <c r="D171" s="154" t="s">
        <v>704</v>
      </c>
      <c r="E171" s="296" t="s">
        <v>205</v>
      </c>
      <c r="F171" s="301" t="s">
        <v>101</v>
      </c>
      <c r="G171" s="301">
        <v>1</v>
      </c>
      <c r="H171" s="294" t="s">
        <v>194</v>
      </c>
      <c r="I171" s="294" t="s">
        <v>85</v>
      </c>
      <c r="J171" s="294" t="s">
        <v>85</v>
      </c>
      <c r="K171" s="213" t="s">
        <v>267</v>
      </c>
      <c r="L171" s="144"/>
      <c r="M171" s="250">
        <v>148.12299999999999</v>
      </c>
      <c r="N171" s="149"/>
      <c r="O171" s="149"/>
    </row>
    <row r="172" spans="1:15" ht="29.25" customHeight="1" x14ac:dyDescent="0.25">
      <c r="A172" s="400" t="s">
        <v>59</v>
      </c>
      <c r="B172" s="400" t="s">
        <v>280</v>
      </c>
      <c r="C172" s="402" t="s">
        <v>413</v>
      </c>
      <c r="D172" s="154" t="s">
        <v>761</v>
      </c>
      <c r="E172" s="402" t="s">
        <v>205</v>
      </c>
      <c r="F172" s="404" t="s">
        <v>101</v>
      </c>
      <c r="G172" s="404">
        <v>1</v>
      </c>
      <c r="H172" s="400" t="s">
        <v>194</v>
      </c>
      <c r="I172" s="400" t="s">
        <v>85</v>
      </c>
      <c r="J172" s="400" t="s">
        <v>85</v>
      </c>
      <c r="K172" s="213" t="s">
        <v>267</v>
      </c>
      <c r="L172" s="144"/>
      <c r="M172" s="250">
        <v>696.69200000000001</v>
      </c>
      <c r="N172" s="149">
        <v>0</v>
      </c>
      <c r="O172" s="149">
        <v>0</v>
      </c>
    </row>
    <row r="173" spans="1:15" ht="16.5" customHeight="1" x14ac:dyDescent="0.25">
      <c r="A173" s="401"/>
      <c r="B173" s="401"/>
      <c r="C173" s="403"/>
      <c r="D173" s="154" t="s">
        <v>478</v>
      </c>
      <c r="E173" s="403"/>
      <c r="F173" s="405"/>
      <c r="G173" s="405"/>
      <c r="H173" s="401"/>
      <c r="I173" s="401"/>
      <c r="J173" s="401"/>
      <c r="K173" s="213" t="s">
        <v>267</v>
      </c>
      <c r="L173" s="144"/>
      <c r="M173" s="250">
        <v>69.77</v>
      </c>
      <c r="N173" s="149">
        <v>0</v>
      </c>
      <c r="O173" s="149">
        <v>0</v>
      </c>
    </row>
    <row r="174" spans="1:15" ht="41.25" customHeight="1" x14ac:dyDescent="0.25">
      <c r="A174" s="143" t="s">
        <v>59</v>
      </c>
      <c r="B174" s="143" t="s">
        <v>280</v>
      </c>
      <c r="C174" s="296" t="s">
        <v>482</v>
      </c>
      <c r="D174" s="154" t="s">
        <v>637</v>
      </c>
      <c r="E174" s="153" t="s">
        <v>205</v>
      </c>
      <c r="F174" s="301" t="s">
        <v>101</v>
      </c>
      <c r="G174" s="301">
        <v>1</v>
      </c>
      <c r="H174" s="143" t="s">
        <v>194</v>
      </c>
      <c r="I174" s="294" t="s">
        <v>85</v>
      </c>
      <c r="J174" s="294" t="s">
        <v>85</v>
      </c>
      <c r="K174" s="213" t="s">
        <v>267</v>
      </c>
      <c r="L174" s="144"/>
      <c r="M174" s="250">
        <v>4516.75</v>
      </c>
      <c r="N174" s="149">
        <v>0</v>
      </c>
      <c r="O174" s="149">
        <v>0</v>
      </c>
    </row>
    <row r="175" spans="1:15" ht="93" customHeight="1" x14ac:dyDescent="0.25">
      <c r="A175" s="143" t="s">
        <v>59</v>
      </c>
      <c r="B175" s="143" t="s">
        <v>280</v>
      </c>
      <c r="C175" s="296" t="s">
        <v>483</v>
      </c>
      <c r="D175" s="154" t="s">
        <v>800</v>
      </c>
      <c r="E175" s="153" t="s">
        <v>205</v>
      </c>
      <c r="F175" s="301" t="s">
        <v>101</v>
      </c>
      <c r="G175" s="301">
        <v>1</v>
      </c>
      <c r="H175" s="143" t="s">
        <v>194</v>
      </c>
      <c r="I175" s="294" t="s">
        <v>85</v>
      </c>
      <c r="J175" s="294" t="s">
        <v>85</v>
      </c>
      <c r="K175" s="213" t="s">
        <v>267</v>
      </c>
      <c r="L175" s="144"/>
      <c r="M175" s="250">
        <v>1058.27</v>
      </c>
      <c r="N175" s="149">
        <v>0</v>
      </c>
      <c r="O175" s="149">
        <v>0</v>
      </c>
    </row>
    <row r="176" spans="1:15" ht="34.5" customHeight="1" x14ac:dyDescent="0.25">
      <c r="A176" s="294"/>
      <c r="B176" s="143" t="s">
        <v>280</v>
      </c>
      <c r="C176" s="296" t="s">
        <v>746</v>
      </c>
      <c r="D176" s="154" t="s">
        <v>745</v>
      </c>
      <c r="E176" s="153" t="s">
        <v>205</v>
      </c>
      <c r="F176" s="301" t="s">
        <v>101</v>
      </c>
      <c r="G176" s="301">
        <v>1</v>
      </c>
      <c r="H176" s="143" t="s">
        <v>194</v>
      </c>
      <c r="I176" s="294" t="s">
        <v>85</v>
      </c>
      <c r="J176" s="294" t="s">
        <v>85</v>
      </c>
      <c r="K176" s="213" t="s">
        <v>267</v>
      </c>
      <c r="L176" s="144"/>
      <c r="M176" s="250">
        <v>130</v>
      </c>
      <c r="N176" s="149"/>
      <c r="O176" s="149"/>
    </row>
    <row r="177" spans="1:15" ht="16.5" customHeight="1" x14ac:dyDescent="0.25">
      <c r="A177" s="400" t="s">
        <v>59</v>
      </c>
      <c r="B177" s="400" t="s">
        <v>280</v>
      </c>
      <c r="C177" s="402" t="s">
        <v>415</v>
      </c>
      <c r="D177" s="154" t="s">
        <v>706</v>
      </c>
      <c r="E177" s="402" t="s">
        <v>205</v>
      </c>
      <c r="F177" s="404" t="s">
        <v>101</v>
      </c>
      <c r="G177" s="404">
        <v>1</v>
      </c>
      <c r="H177" s="400" t="s">
        <v>194</v>
      </c>
      <c r="I177" s="400" t="s">
        <v>85</v>
      </c>
      <c r="J177" s="400" t="s">
        <v>85</v>
      </c>
      <c r="K177" s="213" t="s">
        <v>267</v>
      </c>
      <c r="L177" s="144"/>
      <c r="M177" s="130">
        <v>210.447</v>
      </c>
      <c r="N177" s="149">
        <v>0</v>
      </c>
      <c r="O177" s="149">
        <v>0</v>
      </c>
    </row>
    <row r="178" spans="1:15" ht="32.25" customHeight="1" x14ac:dyDescent="0.25">
      <c r="A178" s="401"/>
      <c r="B178" s="401"/>
      <c r="C178" s="403"/>
      <c r="D178" s="154" t="s">
        <v>707</v>
      </c>
      <c r="E178" s="403"/>
      <c r="F178" s="405"/>
      <c r="G178" s="405"/>
      <c r="H178" s="401"/>
      <c r="I178" s="401"/>
      <c r="J178" s="401"/>
      <c r="K178" s="213"/>
      <c r="L178" s="144"/>
      <c r="M178" s="130">
        <v>712.51</v>
      </c>
      <c r="N178" s="149">
        <v>0</v>
      </c>
      <c r="O178" s="149">
        <v>0</v>
      </c>
    </row>
    <row r="179" spans="1:15" ht="21" customHeight="1" x14ac:dyDescent="0.25">
      <c r="A179" s="295" t="s">
        <v>59</v>
      </c>
      <c r="B179" s="295" t="s">
        <v>280</v>
      </c>
      <c r="C179" s="297" t="s">
        <v>686</v>
      </c>
      <c r="D179" s="154" t="s">
        <v>708</v>
      </c>
      <c r="E179" s="153" t="s">
        <v>205</v>
      </c>
      <c r="F179" s="301" t="s">
        <v>101</v>
      </c>
      <c r="G179" s="301">
        <v>1</v>
      </c>
      <c r="H179" s="143" t="s">
        <v>194</v>
      </c>
      <c r="I179" s="294" t="s">
        <v>85</v>
      </c>
      <c r="J179" s="294" t="s">
        <v>85</v>
      </c>
      <c r="K179" s="213" t="s">
        <v>267</v>
      </c>
      <c r="L179" s="144"/>
      <c r="M179" s="130">
        <v>240</v>
      </c>
      <c r="N179" s="149">
        <v>0</v>
      </c>
      <c r="O179" s="149">
        <v>0</v>
      </c>
    </row>
    <row r="180" spans="1:15" ht="54.75" customHeight="1" x14ac:dyDescent="0.25">
      <c r="A180" s="143" t="s">
        <v>59</v>
      </c>
      <c r="B180" s="143" t="s">
        <v>280</v>
      </c>
      <c r="C180" s="135" t="s">
        <v>188</v>
      </c>
      <c r="D180" s="154" t="s">
        <v>801</v>
      </c>
      <c r="E180" s="153" t="s">
        <v>205</v>
      </c>
      <c r="F180" s="301" t="s">
        <v>101</v>
      </c>
      <c r="G180" s="301">
        <v>1</v>
      </c>
      <c r="H180" s="143" t="s">
        <v>194</v>
      </c>
      <c r="I180" s="294" t="s">
        <v>85</v>
      </c>
      <c r="J180" s="294" t="s">
        <v>85</v>
      </c>
      <c r="K180" s="213" t="s">
        <v>267</v>
      </c>
      <c r="L180" s="144"/>
      <c r="M180" s="250">
        <v>385</v>
      </c>
      <c r="N180" s="149">
        <v>0</v>
      </c>
      <c r="O180" s="149">
        <v>0</v>
      </c>
    </row>
    <row r="181" spans="1:15" ht="41.25" customHeight="1" x14ac:dyDescent="0.25">
      <c r="A181" s="143" t="s">
        <v>59</v>
      </c>
      <c r="B181" s="143" t="s">
        <v>280</v>
      </c>
      <c r="C181" s="135" t="s">
        <v>484</v>
      </c>
      <c r="D181" s="154" t="s">
        <v>733</v>
      </c>
      <c r="E181" s="153" t="s">
        <v>205</v>
      </c>
      <c r="F181" s="301" t="s">
        <v>101</v>
      </c>
      <c r="G181" s="301">
        <v>1</v>
      </c>
      <c r="H181" s="143" t="s">
        <v>194</v>
      </c>
      <c r="I181" s="294" t="s">
        <v>85</v>
      </c>
      <c r="J181" s="294" t="s">
        <v>85</v>
      </c>
      <c r="K181" s="213" t="s">
        <v>267</v>
      </c>
      <c r="L181" s="144"/>
      <c r="M181" s="250">
        <v>289.60000000000002</v>
      </c>
      <c r="N181" s="149">
        <v>0</v>
      </c>
      <c r="O181" s="149">
        <v>0</v>
      </c>
    </row>
    <row r="182" spans="1:15" ht="54.75" customHeight="1" x14ac:dyDescent="0.25">
      <c r="A182" s="143" t="s">
        <v>59</v>
      </c>
      <c r="B182" s="143" t="s">
        <v>280</v>
      </c>
      <c r="C182" s="135" t="s">
        <v>485</v>
      </c>
      <c r="D182" s="154" t="s">
        <v>734</v>
      </c>
      <c r="E182" s="153" t="s">
        <v>205</v>
      </c>
      <c r="F182" s="301" t="s">
        <v>101</v>
      </c>
      <c r="G182" s="301">
        <v>1</v>
      </c>
      <c r="H182" s="143" t="s">
        <v>194</v>
      </c>
      <c r="I182" s="294" t="s">
        <v>85</v>
      </c>
      <c r="J182" s="294" t="s">
        <v>85</v>
      </c>
      <c r="K182" s="213" t="s">
        <v>267</v>
      </c>
      <c r="L182" s="144"/>
      <c r="M182" s="253">
        <v>583.53</v>
      </c>
      <c r="N182" s="149">
        <v>0</v>
      </c>
      <c r="O182" s="149">
        <v>0</v>
      </c>
    </row>
    <row r="183" spans="1:15" ht="40.5" customHeight="1" x14ac:dyDescent="0.25">
      <c r="A183" s="143" t="s">
        <v>59</v>
      </c>
      <c r="B183" s="143" t="s">
        <v>280</v>
      </c>
      <c r="C183" s="135" t="s">
        <v>490</v>
      </c>
      <c r="D183" s="154" t="s">
        <v>715</v>
      </c>
      <c r="E183" s="153" t="s">
        <v>205</v>
      </c>
      <c r="F183" s="301" t="s">
        <v>101</v>
      </c>
      <c r="G183" s="301">
        <v>1</v>
      </c>
      <c r="H183" s="143" t="s">
        <v>194</v>
      </c>
      <c r="I183" s="294" t="s">
        <v>85</v>
      </c>
      <c r="J183" s="294" t="s">
        <v>85</v>
      </c>
      <c r="K183" s="213" t="s">
        <v>267</v>
      </c>
      <c r="L183" s="144"/>
      <c r="M183" s="250">
        <v>416</v>
      </c>
      <c r="N183" s="149">
        <v>0</v>
      </c>
      <c r="O183" s="149">
        <v>0</v>
      </c>
    </row>
    <row r="184" spans="1:15" ht="66.75" customHeight="1" x14ac:dyDescent="0.25">
      <c r="A184" s="143" t="s">
        <v>59</v>
      </c>
      <c r="B184" s="143" t="s">
        <v>280</v>
      </c>
      <c r="C184" s="135" t="s">
        <v>178</v>
      </c>
      <c r="D184" s="154" t="s">
        <v>629</v>
      </c>
      <c r="E184" s="153" t="s">
        <v>205</v>
      </c>
      <c r="F184" s="301" t="s">
        <v>101</v>
      </c>
      <c r="G184" s="301">
        <v>1</v>
      </c>
      <c r="H184" s="143" t="s">
        <v>194</v>
      </c>
      <c r="I184" s="294" t="s">
        <v>85</v>
      </c>
      <c r="J184" s="294" t="s">
        <v>85</v>
      </c>
      <c r="K184" s="213" t="s">
        <v>267</v>
      </c>
      <c r="L184" s="144"/>
      <c r="M184" s="250">
        <v>620</v>
      </c>
      <c r="N184" s="149">
        <v>0</v>
      </c>
      <c r="O184" s="149">
        <v>0</v>
      </c>
    </row>
    <row r="185" spans="1:15" ht="16.5" customHeight="1" x14ac:dyDescent="0.25">
      <c r="A185" s="143" t="s">
        <v>59</v>
      </c>
      <c r="B185" s="143" t="s">
        <v>280</v>
      </c>
      <c r="C185" s="135" t="s">
        <v>709</v>
      </c>
      <c r="D185" s="154" t="s">
        <v>710</v>
      </c>
      <c r="E185" s="153" t="s">
        <v>205</v>
      </c>
      <c r="F185" s="301" t="s">
        <v>101</v>
      </c>
      <c r="G185" s="301">
        <v>1</v>
      </c>
      <c r="H185" s="143" t="s">
        <v>194</v>
      </c>
      <c r="I185" s="294" t="s">
        <v>85</v>
      </c>
      <c r="J185" s="294" t="s">
        <v>85</v>
      </c>
      <c r="K185" s="213" t="s">
        <v>267</v>
      </c>
      <c r="L185" s="144"/>
      <c r="M185" s="250">
        <v>30</v>
      </c>
      <c r="N185" s="149">
        <v>0</v>
      </c>
      <c r="O185" s="149">
        <v>0</v>
      </c>
    </row>
    <row r="186" spans="1:15" ht="40.5" customHeight="1" x14ac:dyDescent="0.25">
      <c r="A186" s="143" t="s">
        <v>59</v>
      </c>
      <c r="B186" s="143" t="s">
        <v>280</v>
      </c>
      <c r="C186" s="135" t="s">
        <v>489</v>
      </c>
      <c r="D186" s="154" t="s">
        <v>777</v>
      </c>
      <c r="E186" s="153" t="s">
        <v>205</v>
      </c>
      <c r="F186" s="301" t="s">
        <v>101</v>
      </c>
      <c r="G186" s="301">
        <v>1</v>
      </c>
      <c r="H186" s="143" t="s">
        <v>194</v>
      </c>
      <c r="I186" s="294" t="s">
        <v>85</v>
      </c>
      <c r="J186" s="294" t="s">
        <v>85</v>
      </c>
      <c r="K186" s="213" t="s">
        <v>267</v>
      </c>
      <c r="L186" s="144"/>
      <c r="M186" s="250">
        <v>262.11</v>
      </c>
      <c r="N186" s="149">
        <v>0</v>
      </c>
      <c r="O186" s="149">
        <v>0</v>
      </c>
    </row>
    <row r="187" spans="1:15" ht="70.5" customHeight="1" x14ac:dyDescent="0.25">
      <c r="A187" s="143" t="s">
        <v>59</v>
      </c>
      <c r="B187" s="143" t="s">
        <v>280</v>
      </c>
      <c r="C187" s="135" t="s">
        <v>575</v>
      </c>
      <c r="D187" s="154" t="s">
        <v>723</v>
      </c>
      <c r="E187" s="153" t="s">
        <v>205</v>
      </c>
      <c r="F187" s="301" t="s">
        <v>101</v>
      </c>
      <c r="G187" s="301">
        <v>1</v>
      </c>
      <c r="H187" s="143" t="s">
        <v>194</v>
      </c>
      <c r="I187" s="294" t="s">
        <v>85</v>
      </c>
      <c r="J187" s="294" t="s">
        <v>85</v>
      </c>
      <c r="K187" s="213" t="s">
        <v>267</v>
      </c>
      <c r="L187" s="144"/>
      <c r="M187" s="68">
        <v>2121.8200000000002</v>
      </c>
      <c r="N187" s="149">
        <v>0</v>
      </c>
      <c r="O187" s="149">
        <v>0</v>
      </c>
    </row>
    <row r="188" spans="1:15" ht="63" customHeight="1" x14ac:dyDescent="0.25">
      <c r="A188" s="143" t="s">
        <v>59</v>
      </c>
      <c r="B188" s="143" t="s">
        <v>280</v>
      </c>
      <c r="C188" s="135" t="s">
        <v>179</v>
      </c>
      <c r="D188" s="154" t="s">
        <v>762</v>
      </c>
      <c r="E188" s="153" t="s">
        <v>205</v>
      </c>
      <c r="F188" s="301" t="s">
        <v>101</v>
      </c>
      <c r="G188" s="301">
        <v>1</v>
      </c>
      <c r="H188" s="143" t="s">
        <v>194</v>
      </c>
      <c r="I188" s="294" t="s">
        <v>85</v>
      </c>
      <c r="J188" s="294" t="s">
        <v>85</v>
      </c>
      <c r="K188" s="213" t="s">
        <v>267</v>
      </c>
      <c r="L188" s="144"/>
      <c r="M188" s="68">
        <v>1050</v>
      </c>
      <c r="N188" s="149">
        <v>0</v>
      </c>
      <c r="O188" s="149">
        <v>0</v>
      </c>
    </row>
    <row r="189" spans="1:15" ht="42" customHeight="1" x14ac:dyDescent="0.25">
      <c r="A189" s="143" t="s">
        <v>59</v>
      </c>
      <c r="B189" s="143" t="s">
        <v>280</v>
      </c>
      <c r="C189" s="135" t="s">
        <v>491</v>
      </c>
      <c r="D189" s="154" t="s">
        <v>595</v>
      </c>
      <c r="E189" s="153" t="s">
        <v>205</v>
      </c>
      <c r="F189" s="301" t="s">
        <v>101</v>
      </c>
      <c r="G189" s="301">
        <v>1</v>
      </c>
      <c r="H189" s="143" t="s">
        <v>194</v>
      </c>
      <c r="I189" s="294" t="s">
        <v>85</v>
      </c>
      <c r="J189" s="294" t="s">
        <v>85</v>
      </c>
      <c r="K189" s="213" t="s">
        <v>267</v>
      </c>
      <c r="L189" s="144"/>
      <c r="M189" s="250">
        <v>1026.7</v>
      </c>
      <c r="N189" s="149">
        <v>0</v>
      </c>
      <c r="O189" s="149">
        <v>0</v>
      </c>
    </row>
    <row r="190" spans="1:15" ht="42" customHeight="1" x14ac:dyDescent="0.25">
      <c r="A190" s="143" t="s">
        <v>59</v>
      </c>
      <c r="B190" s="143" t="s">
        <v>280</v>
      </c>
      <c r="C190" s="135" t="s">
        <v>691</v>
      </c>
      <c r="D190" s="154" t="s">
        <v>724</v>
      </c>
      <c r="E190" s="153" t="s">
        <v>205</v>
      </c>
      <c r="F190" s="301" t="s">
        <v>101</v>
      </c>
      <c r="G190" s="301">
        <v>1</v>
      </c>
      <c r="H190" s="143" t="s">
        <v>194</v>
      </c>
      <c r="I190" s="294" t="s">
        <v>85</v>
      </c>
      <c r="J190" s="294" t="s">
        <v>85</v>
      </c>
      <c r="K190" s="213" t="s">
        <v>267</v>
      </c>
      <c r="L190" s="144"/>
      <c r="M190" s="250">
        <v>1665.3753999999999</v>
      </c>
      <c r="N190" s="149">
        <v>0</v>
      </c>
      <c r="O190" s="149">
        <v>0</v>
      </c>
    </row>
    <row r="191" spans="1:15" ht="46.5" customHeight="1" x14ac:dyDescent="0.25">
      <c r="A191" s="143" t="s">
        <v>59</v>
      </c>
      <c r="B191" s="143" t="s">
        <v>280</v>
      </c>
      <c r="C191" s="296" t="s">
        <v>422</v>
      </c>
      <c r="D191" s="216" t="s">
        <v>716</v>
      </c>
      <c r="E191" s="153" t="s">
        <v>205</v>
      </c>
      <c r="F191" s="301" t="s">
        <v>101</v>
      </c>
      <c r="G191" s="301">
        <v>1</v>
      </c>
      <c r="H191" s="143" t="s">
        <v>194</v>
      </c>
      <c r="I191" s="294" t="s">
        <v>85</v>
      </c>
      <c r="J191" s="294" t="s">
        <v>85</v>
      </c>
      <c r="K191" s="213" t="s">
        <v>267</v>
      </c>
      <c r="L191" s="144"/>
      <c r="M191" s="250">
        <v>378</v>
      </c>
      <c r="N191" s="149">
        <v>0</v>
      </c>
      <c r="O191" s="149">
        <v>0</v>
      </c>
    </row>
    <row r="192" spans="1:15" ht="17.25" customHeight="1" x14ac:dyDescent="0.25">
      <c r="A192" s="143" t="s">
        <v>59</v>
      </c>
      <c r="B192" s="143" t="s">
        <v>280</v>
      </c>
      <c r="C192" s="296" t="s">
        <v>424</v>
      </c>
      <c r="D192" s="216" t="s">
        <v>425</v>
      </c>
      <c r="E192" s="153" t="s">
        <v>205</v>
      </c>
      <c r="F192" s="301" t="s">
        <v>101</v>
      </c>
      <c r="G192" s="301" t="s">
        <v>85</v>
      </c>
      <c r="H192" s="143" t="s">
        <v>194</v>
      </c>
      <c r="I192" s="294" t="s">
        <v>85</v>
      </c>
      <c r="J192" s="294" t="s">
        <v>85</v>
      </c>
      <c r="K192" s="213" t="s">
        <v>267</v>
      </c>
      <c r="L192" s="144"/>
      <c r="M192" s="250">
        <v>34.844000000000001</v>
      </c>
      <c r="N192" s="149">
        <v>0</v>
      </c>
      <c r="O192" s="149">
        <v>0</v>
      </c>
    </row>
    <row r="193" spans="1:15" ht="38.25" customHeight="1" x14ac:dyDescent="0.25">
      <c r="A193" s="316" t="s">
        <v>59</v>
      </c>
      <c r="B193" s="316" t="s">
        <v>280</v>
      </c>
      <c r="C193" s="319" t="s">
        <v>13</v>
      </c>
      <c r="D193" s="322" t="s">
        <v>423</v>
      </c>
      <c r="E193" s="386" t="s">
        <v>552</v>
      </c>
      <c r="F193" s="319" t="s">
        <v>101</v>
      </c>
      <c r="G193" s="319">
        <f>SUM(G196:G229)</f>
        <v>32</v>
      </c>
      <c r="H193" s="316" t="s">
        <v>85</v>
      </c>
      <c r="I193" s="316" t="s">
        <v>258</v>
      </c>
      <c r="J193" s="316" t="s">
        <v>258</v>
      </c>
      <c r="K193" s="58" t="s">
        <v>265</v>
      </c>
      <c r="L193" s="58">
        <f>M193+N193+O193</f>
        <v>335019.90479000006</v>
      </c>
      <c r="M193" s="58">
        <f>+M194+M195</f>
        <v>222966.97479000004</v>
      </c>
      <c r="N193" s="58">
        <f t="shared" ref="N193:O193" si="29">N195</f>
        <v>12052.93</v>
      </c>
      <c r="O193" s="58">
        <f t="shared" si="29"/>
        <v>100000</v>
      </c>
    </row>
    <row r="194" spans="1:15" ht="38.25" customHeight="1" x14ac:dyDescent="0.25">
      <c r="A194" s="317"/>
      <c r="B194" s="317"/>
      <c r="C194" s="320"/>
      <c r="D194" s="323"/>
      <c r="E194" s="387"/>
      <c r="F194" s="320"/>
      <c r="G194" s="320"/>
      <c r="H194" s="317"/>
      <c r="I194" s="317"/>
      <c r="J194" s="317"/>
      <c r="K194" s="58" t="s">
        <v>266</v>
      </c>
      <c r="L194" s="58"/>
      <c r="M194" s="58">
        <v>0</v>
      </c>
      <c r="N194" s="58">
        <v>0</v>
      </c>
      <c r="O194" s="58">
        <v>0</v>
      </c>
    </row>
    <row r="195" spans="1:15" ht="36" customHeight="1" x14ac:dyDescent="0.25">
      <c r="A195" s="318"/>
      <c r="B195" s="318"/>
      <c r="C195" s="321"/>
      <c r="D195" s="324"/>
      <c r="E195" s="388"/>
      <c r="F195" s="321"/>
      <c r="G195" s="321"/>
      <c r="H195" s="318"/>
      <c r="I195" s="318"/>
      <c r="J195" s="318"/>
      <c r="K195" s="58" t="s">
        <v>267</v>
      </c>
      <c r="L195" s="58"/>
      <c r="M195" s="58">
        <f>SUM(M196:M230)</f>
        <v>222966.97479000004</v>
      </c>
      <c r="N195" s="58">
        <v>12052.93</v>
      </c>
      <c r="O195" s="58">
        <v>100000</v>
      </c>
    </row>
    <row r="196" spans="1:15" ht="93.75" customHeight="1" x14ac:dyDescent="0.25">
      <c r="A196" s="295" t="s">
        <v>59</v>
      </c>
      <c r="B196" s="295" t="s">
        <v>280</v>
      </c>
      <c r="C196" s="297" t="s">
        <v>488</v>
      </c>
      <c r="D196" s="254" t="s">
        <v>735</v>
      </c>
      <c r="E196" s="297" t="s">
        <v>205</v>
      </c>
      <c r="F196" s="299" t="s">
        <v>101</v>
      </c>
      <c r="G196" s="299">
        <v>1</v>
      </c>
      <c r="H196" s="295" t="s">
        <v>194</v>
      </c>
      <c r="I196" s="295" t="s">
        <v>85</v>
      </c>
      <c r="J196" s="295" t="s">
        <v>85</v>
      </c>
      <c r="K196" s="138" t="s">
        <v>267</v>
      </c>
      <c r="L196" s="130"/>
      <c r="M196" s="130">
        <v>1343.2</v>
      </c>
      <c r="N196" s="130">
        <v>0</v>
      </c>
      <c r="O196" s="130">
        <v>0</v>
      </c>
    </row>
    <row r="197" spans="1:15" ht="27" customHeight="1" x14ac:dyDescent="0.25">
      <c r="A197" s="143" t="s">
        <v>59</v>
      </c>
      <c r="B197" s="143" t="s">
        <v>280</v>
      </c>
      <c r="C197" s="135" t="s">
        <v>564</v>
      </c>
      <c r="D197" s="254" t="s">
        <v>717</v>
      </c>
      <c r="E197" s="297" t="s">
        <v>205</v>
      </c>
      <c r="F197" s="299" t="s">
        <v>101</v>
      </c>
      <c r="G197" s="299">
        <v>1</v>
      </c>
      <c r="H197" s="295" t="s">
        <v>194</v>
      </c>
      <c r="I197" s="295" t="s">
        <v>85</v>
      </c>
      <c r="J197" s="295" t="s">
        <v>85</v>
      </c>
      <c r="K197" s="138" t="s">
        <v>267</v>
      </c>
      <c r="L197" s="130"/>
      <c r="M197" s="130">
        <v>43.5</v>
      </c>
      <c r="N197" s="130">
        <v>0</v>
      </c>
      <c r="O197" s="130">
        <v>0</v>
      </c>
    </row>
    <row r="198" spans="1:15" ht="16.5" customHeight="1" x14ac:dyDescent="0.25">
      <c r="A198" s="295" t="s">
        <v>59</v>
      </c>
      <c r="B198" s="295" t="s">
        <v>280</v>
      </c>
      <c r="C198" s="297" t="s">
        <v>142</v>
      </c>
      <c r="D198" s="254" t="s">
        <v>568</v>
      </c>
      <c r="E198" s="297" t="s">
        <v>205</v>
      </c>
      <c r="F198" s="299" t="s">
        <v>101</v>
      </c>
      <c r="G198" s="299">
        <v>1</v>
      </c>
      <c r="H198" s="295" t="s">
        <v>194</v>
      </c>
      <c r="I198" s="295" t="s">
        <v>85</v>
      </c>
      <c r="J198" s="295" t="s">
        <v>85</v>
      </c>
      <c r="K198" s="138" t="s">
        <v>267</v>
      </c>
      <c r="L198" s="130"/>
      <c r="M198" s="130">
        <v>5299.8019999999997</v>
      </c>
      <c r="N198" s="130">
        <v>0</v>
      </c>
      <c r="O198" s="130">
        <v>0</v>
      </c>
    </row>
    <row r="199" spans="1:15" ht="17.25" customHeight="1" x14ac:dyDescent="0.25">
      <c r="A199" s="143" t="s">
        <v>59</v>
      </c>
      <c r="B199" s="143" t="s">
        <v>280</v>
      </c>
      <c r="C199" s="135" t="s">
        <v>174</v>
      </c>
      <c r="D199" s="254" t="s">
        <v>396</v>
      </c>
      <c r="E199" s="297" t="s">
        <v>205</v>
      </c>
      <c r="F199" s="299" t="s">
        <v>101</v>
      </c>
      <c r="G199" s="299">
        <v>1</v>
      </c>
      <c r="H199" s="295" t="s">
        <v>194</v>
      </c>
      <c r="I199" s="295" t="s">
        <v>85</v>
      </c>
      <c r="J199" s="295" t="s">
        <v>85</v>
      </c>
      <c r="K199" s="138" t="s">
        <v>267</v>
      </c>
      <c r="L199" s="130"/>
      <c r="M199" s="130">
        <v>598.38199999999995</v>
      </c>
      <c r="N199" s="130">
        <v>0</v>
      </c>
      <c r="O199" s="130">
        <v>0</v>
      </c>
    </row>
    <row r="200" spans="1:15" ht="34.9" customHeight="1" x14ac:dyDescent="0.25">
      <c r="A200" s="143" t="s">
        <v>59</v>
      </c>
      <c r="B200" s="143" t="s">
        <v>280</v>
      </c>
      <c r="C200" s="296" t="s">
        <v>397</v>
      </c>
      <c r="D200" s="254" t="s">
        <v>718</v>
      </c>
      <c r="E200" s="297" t="s">
        <v>205</v>
      </c>
      <c r="F200" s="299" t="s">
        <v>101</v>
      </c>
      <c r="G200" s="299">
        <v>1</v>
      </c>
      <c r="H200" s="295" t="s">
        <v>194</v>
      </c>
      <c r="I200" s="295" t="s">
        <v>85</v>
      </c>
      <c r="J200" s="295" t="s">
        <v>85</v>
      </c>
      <c r="K200" s="138" t="s">
        <v>267</v>
      </c>
      <c r="L200" s="130"/>
      <c r="M200" s="130">
        <v>491.48</v>
      </c>
      <c r="N200" s="130">
        <v>0</v>
      </c>
      <c r="O200" s="130">
        <v>0</v>
      </c>
    </row>
    <row r="201" spans="1:15" ht="17.25" customHeight="1" x14ac:dyDescent="0.25">
      <c r="A201" s="400" t="s">
        <v>59</v>
      </c>
      <c r="B201" s="400" t="s">
        <v>280</v>
      </c>
      <c r="C201" s="402" t="s">
        <v>523</v>
      </c>
      <c r="D201" s="254" t="s">
        <v>763</v>
      </c>
      <c r="E201" s="402" t="s">
        <v>205</v>
      </c>
      <c r="F201" s="448" t="s">
        <v>101</v>
      </c>
      <c r="G201" s="448">
        <v>1</v>
      </c>
      <c r="H201" s="400" t="s">
        <v>194</v>
      </c>
      <c r="I201" s="400" t="s">
        <v>85</v>
      </c>
      <c r="J201" s="400" t="s">
        <v>85</v>
      </c>
      <c r="K201" s="138" t="s">
        <v>267</v>
      </c>
      <c r="L201" s="130"/>
      <c r="M201" s="130">
        <v>6028.2730000000001</v>
      </c>
      <c r="N201" s="130">
        <v>0</v>
      </c>
      <c r="O201" s="130">
        <v>0</v>
      </c>
    </row>
    <row r="202" spans="1:15" ht="33.75" customHeight="1" x14ac:dyDescent="0.25">
      <c r="A202" s="447"/>
      <c r="B202" s="447"/>
      <c r="C202" s="446"/>
      <c r="D202" s="254" t="s">
        <v>577</v>
      </c>
      <c r="E202" s="446"/>
      <c r="F202" s="449"/>
      <c r="G202" s="449"/>
      <c r="H202" s="447"/>
      <c r="I202" s="447"/>
      <c r="J202" s="447"/>
      <c r="K202" s="138" t="s">
        <v>267</v>
      </c>
      <c r="L202" s="130"/>
      <c r="M202" s="130">
        <v>300</v>
      </c>
      <c r="N202" s="130">
        <v>0</v>
      </c>
      <c r="O202" s="130">
        <v>0</v>
      </c>
    </row>
    <row r="203" spans="1:15" ht="39" customHeight="1" x14ac:dyDescent="0.25">
      <c r="A203" s="401"/>
      <c r="B203" s="401"/>
      <c r="C203" s="403"/>
      <c r="D203" s="254" t="s">
        <v>644</v>
      </c>
      <c r="E203" s="403"/>
      <c r="F203" s="450"/>
      <c r="G203" s="450"/>
      <c r="H203" s="401"/>
      <c r="I203" s="401"/>
      <c r="J203" s="401"/>
      <c r="K203" s="138" t="s">
        <v>267</v>
      </c>
      <c r="L203" s="130"/>
      <c r="M203" s="130">
        <v>24307.5298</v>
      </c>
      <c r="N203" s="130">
        <v>0</v>
      </c>
      <c r="O203" s="130">
        <v>0</v>
      </c>
    </row>
    <row r="204" spans="1:15" ht="58.5" customHeight="1" x14ac:dyDescent="0.25">
      <c r="A204" s="143" t="s">
        <v>59</v>
      </c>
      <c r="B204" s="143" t="s">
        <v>280</v>
      </c>
      <c r="C204" s="296" t="s">
        <v>574</v>
      </c>
      <c r="D204" s="254" t="s">
        <v>719</v>
      </c>
      <c r="E204" s="297" t="s">
        <v>205</v>
      </c>
      <c r="F204" s="299" t="s">
        <v>101</v>
      </c>
      <c r="G204" s="299">
        <v>1</v>
      </c>
      <c r="H204" s="295" t="s">
        <v>194</v>
      </c>
      <c r="I204" s="295" t="s">
        <v>85</v>
      </c>
      <c r="J204" s="295" t="s">
        <v>85</v>
      </c>
      <c r="K204" s="138" t="s">
        <v>267</v>
      </c>
      <c r="L204" s="130"/>
      <c r="M204" s="130">
        <v>3757.1570000000002</v>
      </c>
      <c r="N204" s="130">
        <v>0</v>
      </c>
      <c r="O204" s="130">
        <v>0</v>
      </c>
    </row>
    <row r="205" spans="1:15" s="27" customFormat="1" ht="28.9" customHeight="1" x14ac:dyDescent="0.2">
      <c r="A205" s="143" t="s">
        <v>59</v>
      </c>
      <c r="B205" s="143" t="s">
        <v>280</v>
      </c>
      <c r="C205" s="296" t="s">
        <v>683</v>
      </c>
      <c r="D205" s="254" t="s">
        <v>765</v>
      </c>
      <c r="E205" s="297" t="s">
        <v>205</v>
      </c>
      <c r="F205" s="299" t="s">
        <v>101</v>
      </c>
      <c r="G205" s="299">
        <v>1</v>
      </c>
      <c r="H205" s="295" t="s">
        <v>194</v>
      </c>
      <c r="I205" s="295" t="s">
        <v>85</v>
      </c>
      <c r="J205" s="295" t="s">
        <v>85</v>
      </c>
      <c r="K205" s="138" t="s">
        <v>267</v>
      </c>
      <c r="L205" s="130"/>
      <c r="M205" s="253">
        <v>161.29400000000001</v>
      </c>
      <c r="N205" s="130">
        <v>0</v>
      </c>
      <c r="O205" s="130">
        <v>0</v>
      </c>
    </row>
    <row r="206" spans="1:15" s="27" customFormat="1" ht="30" customHeight="1" x14ac:dyDescent="0.2">
      <c r="A206" s="300" t="s">
        <v>59</v>
      </c>
      <c r="B206" s="300" t="s">
        <v>280</v>
      </c>
      <c r="C206" s="281" t="s">
        <v>143</v>
      </c>
      <c r="D206" s="246" t="s">
        <v>764</v>
      </c>
      <c r="E206" s="141" t="s">
        <v>205</v>
      </c>
      <c r="F206" s="142" t="s">
        <v>101</v>
      </c>
      <c r="G206" s="142">
        <v>1</v>
      </c>
      <c r="H206" s="143" t="s">
        <v>194</v>
      </c>
      <c r="I206" s="143" t="s">
        <v>85</v>
      </c>
      <c r="J206" s="143" t="s">
        <v>85</v>
      </c>
      <c r="K206" s="155" t="s">
        <v>267</v>
      </c>
      <c r="L206" s="144">
        <v>2492.79</v>
      </c>
      <c r="M206" s="130">
        <v>20938.01972</v>
      </c>
      <c r="N206" s="140">
        <v>0</v>
      </c>
      <c r="O206" s="140">
        <v>0</v>
      </c>
    </row>
    <row r="207" spans="1:15" s="65" customFormat="1" ht="30" customHeight="1" x14ac:dyDescent="0.2">
      <c r="A207" s="143" t="s">
        <v>59</v>
      </c>
      <c r="B207" s="143" t="s">
        <v>280</v>
      </c>
      <c r="C207" s="135" t="s">
        <v>176</v>
      </c>
      <c r="D207" s="87" t="s">
        <v>684</v>
      </c>
      <c r="E207" s="141" t="s">
        <v>205</v>
      </c>
      <c r="F207" s="142" t="s">
        <v>101</v>
      </c>
      <c r="G207" s="142">
        <v>1</v>
      </c>
      <c r="H207" s="143" t="s">
        <v>194</v>
      </c>
      <c r="I207" s="143" t="s">
        <v>85</v>
      </c>
      <c r="J207" s="143" t="s">
        <v>85</v>
      </c>
      <c r="K207" s="155" t="s">
        <v>267</v>
      </c>
      <c r="L207" s="131"/>
      <c r="M207" s="59">
        <v>183.57722999999999</v>
      </c>
      <c r="N207" s="68">
        <v>0</v>
      </c>
      <c r="O207" s="68">
        <v>0</v>
      </c>
    </row>
    <row r="208" spans="1:15" ht="17.25" customHeight="1" x14ac:dyDescent="0.25">
      <c r="A208" s="143" t="s">
        <v>59</v>
      </c>
      <c r="B208" s="143" t="s">
        <v>280</v>
      </c>
      <c r="C208" s="135" t="s">
        <v>486</v>
      </c>
      <c r="D208" s="29" t="s">
        <v>606</v>
      </c>
      <c r="E208" s="29" t="s">
        <v>205</v>
      </c>
      <c r="F208" s="308" t="s">
        <v>101</v>
      </c>
      <c r="G208" s="308">
        <v>1</v>
      </c>
      <c r="H208" s="308" t="s">
        <v>194</v>
      </c>
      <c r="I208" s="308" t="s">
        <v>85</v>
      </c>
      <c r="J208" s="308" t="s">
        <v>85</v>
      </c>
      <c r="K208" s="81" t="s">
        <v>267</v>
      </c>
      <c r="L208" s="60"/>
      <c r="M208" s="130">
        <v>1071.08</v>
      </c>
      <c r="N208" s="60">
        <v>0</v>
      </c>
      <c r="O208" s="60">
        <v>0</v>
      </c>
    </row>
    <row r="209" spans="1:15" ht="45" customHeight="1" x14ac:dyDescent="0.25">
      <c r="A209" s="143" t="s">
        <v>59</v>
      </c>
      <c r="B209" s="143" t="s">
        <v>280</v>
      </c>
      <c r="C209" s="135" t="s">
        <v>525</v>
      </c>
      <c r="D209" s="87" t="s">
        <v>684</v>
      </c>
      <c r="E209" s="29" t="s">
        <v>205</v>
      </c>
      <c r="F209" s="308" t="s">
        <v>101</v>
      </c>
      <c r="G209" s="308">
        <v>1</v>
      </c>
      <c r="H209" s="308" t="s">
        <v>194</v>
      </c>
      <c r="I209" s="308" t="s">
        <v>85</v>
      </c>
      <c r="J209" s="308" t="s">
        <v>85</v>
      </c>
      <c r="K209" s="81" t="s">
        <v>267</v>
      </c>
      <c r="L209" s="60"/>
      <c r="M209" s="130">
        <v>190.417</v>
      </c>
      <c r="N209" s="60">
        <v>0</v>
      </c>
      <c r="O209" s="60">
        <v>0</v>
      </c>
    </row>
    <row r="210" spans="1:15" ht="20.45" customHeight="1" x14ac:dyDescent="0.25">
      <c r="A210" s="143" t="s">
        <v>59</v>
      </c>
      <c r="B210" s="143" t="s">
        <v>280</v>
      </c>
      <c r="C210" s="135" t="s">
        <v>481</v>
      </c>
      <c r="D210" s="87" t="s">
        <v>480</v>
      </c>
      <c r="E210" s="29" t="s">
        <v>205</v>
      </c>
      <c r="F210" s="308" t="s">
        <v>101</v>
      </c>
      <c r="G210" s="308">
        <v>1</v>
      </c>
      <c r="H210" s="308" t="s">
        <v>194</v>
      </c>
      <c r="I210" s="308" t="s">
        <v>85</v>
      </c>
      <c r="J210" s="308" t="s">
        <v>85</v>
      </c>
      <c r="K210" s="81" t="s">
        <v>267</v>
      </c>
      <c r="L210" s="60"/>
      <c r="M210" s="130">
        <v>52.905999999999999</v>
      </c>
      <c r="N210" s="60">
        <v>0</v>
      </c>
      <c r="O210" s="60">
        <v>0</v>
      </c>
    </row>
    <row r="211" spans="1:15" ht="38.25" x14ac:dyDescent="0.25">
      <c r="A211" s="271" t="s">
        <v>59</v>
      </c>
      <c r="B211" s="271" t="s">
        <v>280</v>
      </c>
      <c r="C211" s="29" t="s">
        <v>449</v>
      </c>
      <c r="D211" s="29" t="s">
        <v>607</v>
      </c>
      <c r="E211" s="29" t="s">
        <v>205</v>
      </c>
      <c r="F211" s="308" t="s">
        <v>101</v>
      </c>
      <c r="G211" s="308">
        <v>1</v>
      </c>
      <c r="H211" s="308" t="s">
        <v>194</v>
      </c>
      <c r="I211" s="308" t="s">
        <v>85</v>
      </c>
      <c r="J211" s="308" t="s">
        <v>85</v>
      </c>
      <c r="K211" s="81" t="s">
        <v>267</v>
      </c>
      <c r="L211" s="60"/>
      <c r="M211" s="130">
        <v>1311.604</v>
      </c>
      <c r="N211" s="60">
        <v>0</v>
      </c>
      <c r="O211" s="60">
        <v>0</v>
      </c>
    </row>
    <row r="212" spans="1:15" ht="38.25" x14ac:dyDescent="0.25">
      <c r="A212" s="271" t="s">
        <v>59</v>
      </c>
      <c r="B212" s="271" t="s">
        <v>280</v>
      </c>
      <c r="C212" s="29" t="s">
        <v>524</v>
      </c>
      <c r="D212" s="255" t="s">
        <v>736</v>
      </c>
      <c r="E212" s="29" t="s">
        <v>205</v>
      </c>
      <c r="F212" s="308" t="s">
        <v>101</v>
      </c>
      <c r="G212" s="308">
        <v>1</v>
      </c>
      <c r="H212" s="308" t="s">
        <v>194</v>
      </c>
      <c r="I212" s="308" t="s">
        <v>85</v>
      </c>
      <c r="J212" s="308" t="s">
        <v>85</v>
      </c>
      <c r="K212" s="81" t="s">
        <v>267</v>
      </c>
      <c r="L212" s="60"/>
      <c r="M212" s="130">
        <v>206.50899999999999</v>
      </c>
      <c r="N212" s="60">
        <v>0</v>
      </c>
      <c r="O212" s="60">
        <v>0</v>
      </c>
    </row>
    <row r="213" spans="1:15" x14ac:dyDescent="0.25">
      <c r="A213" s="271" t="s">
        <v>59</v>
      </c>
      <c r="B213" s="271" t="s">
        <v>280</v>
      </c>
      <c r="C213" s="29" t="s">
        <v>411</v>
      </c>
      <c r="D213" s="255" t="s">
        <v>576</v>
      </c>
      <c r="E213" s="29" t="s">
        <v>205</v>
      </c>
      <c r="F213" s="308" t="s">
        <v>101</v>
      </c>
      <c r="G213" s="308">
        <v>1</v>
      </c>
      <c r="H213" s="308" t="s">
        <v>194</v>
      </c>
      <c r="I213" s="308" t="s">
        <v>85</v>
      </c>
      <c r="J213" s="308" t="s">
        <v>85</v>
      </c>
      <c r="K213" s="81" t="s">
        <v>267</v>
      </c>
      <c r="L213" s="60"/>
      <c r="M213" s="130">
        <v>137.46018000000001</v>
      </c>
      <c r="N213" s="60">
        <v>0</v>
      </c>
      <c r="O213" s="60">
        <v>0</v>
      </c>
    </row>
    <row r="214" spans="1:15" x14ac:dyDescent="0.25">
      <c r="A214" s="271" t="s">
        <v>59</v>
      </c>
      <c r="B214" s="271" t="s">
        <v>280</v>
      </c>
      <c r="C214" s="29" t="s">
        <v>685</v>
      </c>
      <c r="D214" s="255" t="s">
        <v>737</v>
      </c>
      <c r="E214" s="29" t="s">
        <v>205</v>
      </c>
      <c r="F214" s="308" t="s">
        <v>101</v>
      </c>
      <c r="G214" s="308">
        <v>1</v>
      </c>
      <c r="H214" s="308" t="s">
        <v>194</v>
      </c>
      <c r="I214" s="308" t="s">
        <v>85</v>
      </c>
      <c r="J214" s="308" t="s">
        <v>85</v>
      </c>
      <c r="K214" s="81" t="s">
        <v>267</v>
      </c>
      <c r="L214" s="60"/>
      <c r="M214" s="130">
        <v>36378.017999999996</v>
      </c>
      <c r="N214" s="60">
        <v>0</v>
      </c>
      <c r="O214" s="60">
        <v>0</v>
      </c>
    </row>
    <row r="215" spans="1:15" ht="69.75" customHeight="1" x14ac:dyDescent="0.25">
      <c r="A215" s="308" t="s">
        <v>59</v>
      </c>
      <c r="B215" s="308" t="s">
        <v>280</v>
      </c>
      <c r="C215" s="29" t="s">
        <v>482</v>
      </c>
      <c r="D215" s="246" t="s">
        <v>747</v>
      </c>
      <c r="E215" s="141" t="s">
        <v>205</v>
      </c>
      <c r="F215" s="142" t="s">
        <v>101</v>
      </c>
      <c r="G215" s="142">
        <v>1</v>
      </c>
      <c r="H215" s="143" t="s">
        <v>194</v>
      </c>
      <c r="I215" s="143" t="s">
        <v>85</v>
      </c>
      <c r="J215" s="143" t="s">
        <v>85</v>
      </c>
      <c r="K215" s="155" t="s">
        <v>267</v>
      </c>
      <c r="L215" s="60"/>
      <c r="M215" s="130">
        <v>8203.6560000000009</v>
      </c>
      <c r="N215" s="60">
        <v>0</v>
      </c>
      <c r="O215" s="60">
        <v>0</v>
      </c>
    </row>
    <row r="216" spans="1:15" ht="28.9" customHeight="1" x14ac:dyDescent="0.25">
      <c r="A216" s="308" t="s">
        <v>59</v>
      </c>
      <c r="B216" s="308" t="s">
        <v>280</v>
      </c>
      <c r="C216" s="29" t="s">
        <v>483</v>
      </c>
      <c r="D216" s="246" t="s">
        <v>684</v>
      </c>
      <c r="E216" s="141" t="s">
        <v>205</v>
      </c>
      <c r="F216" s="142" t="s">
        <v>101</v>
      </c>
      <c r="G216" s="142">
        <v>1</v>
      </c>
      <c r="H216" s="143" t="s">
        <v>194</v>
      </c>
      <c r="I216" s="143" t="s">
        <v>85</v>
      </c>
      <c r="J216" s="143" t="s">
        <v>85</v>
      </c>
      <c r="K216" s="155" t="s">
        <v>267</v>
      </c>
      <c r="L216" s="60"/>
      <c r="M216" s="130">
        <v>190.417</v>
      </c>
      <c r="N216" s="60">
        <v>0</v>
      </c>
      <c r="O216" s="60">
        <v>0</v>
      </c>
    </row>
    <row r="217" spans="1:15" ht="41.25" customHeight="1" x14ac:dyDescent="0.25">
      <c r="A217" s="308" t="s">
        <v>59</v>
      </c>
      <c r="B217" s="308" t="s">
        <v>280</v>
      </c>
      <c r="C217" s="29" t="s">
        <v>686</v>
      </c>
      <c r="D217" s="246" t="s">
        <v>738</v>
      </c>
      <c r="E217" s="141" t="s">
        <v>205</v>
      </c>
      <c r="F217" s="142" t="s">
        <v>101</v>
      </c>
      <c r="G217" s="142">
        <v>1</v>
      </c>
      <c r="H217" s="143" t="s">
        <v>194</v>
      </c>
      <c r="I217" s="143" t="s">
        <v>85</v>
      </c>
      <c r="J217" s="143" t="s">
        <v>85</v>
      </c>
      <c r="K217" s="155" t="s">
        <v>267</v>
      </c>
      <c r="L217" s="60"/>
      <c r="M217" s="130">
        <v>276.67399999999998</v>
      </c>
      <c r="N217" s="60">
        <v>0</v>
      </c>
      <c r="O217" s="60">
        <v>0</v>
      </c>
    </row>
    <row r="218" spans="1:15" ht="28.9" customHeight="1" x14ac:dyDescent="0.25">
      <c r="A218" s="143" t="s">
        <v>59</v>
      </c>
      <c r="B218" s="143" t="s">
        <v>280</v>
      </c>
      <c r="C218" s="135" t="s">
        <v>484</v>
      </c>
      <c r="D218" s="29" t="s">
        <v>687</v>
      </c>
      <c r="E218" s="29" t="s">
        <v>205</v>
      </c>
      <c r="F218" s="308" t="s">
        <v>101</v>
      </c>
      <c r="G218" s="308">
        <v>1</v>
      </c>
      <c r="H218" s="308" t="s">
        <v>194</v>
      </c>
      <c r="I218" s="308" t="s">
        <v>85</v>
      </c>
      <c r="J218" s="308" t="s">
        <v>85</v>
      </c>
      <c r="K218" s="81" t="s">
        <v>267</v>
      </c>
      <c r="L218" s="60"/>
      <c r="M218" s="130">
        <v>1758.0170000000001</v>
      </c>
      <c r="N218" s="60">
        <v>0</v>
      </c>
      <c r="O218" s="60">
        <v>0</v>
      </c>
    </row>
    <row r="219" spans="1:15" ht="41.45" customHeight="1" x14ac:dyDescent="0.25">
      <c r="A219" s="143" t="s">
        <v>59</v>
      </c>
      <c r="B219" s="143" t="s">
        <v>280</v>
      </c>
      <c r="C219" s="135" t="s">
        <v>417</v>
      </c>
      <c r="D219" s="29" t="s">
        <v>720</v>
      </c>
      <c r="E219" s="29" t="s">
        <v>205</v>
      </c>
      <c r="F219" s="308" t="s">
        <v>101</v>
      </c>
      <c r="G219" s="308">
        <v>1</v>
      </c>
      <c r="H219" s="308" t="s">
        <v>194</v>
      </c>
      <c r="I219" s="308" t="s">
        <v>85</v>
      </c>
      <c r="J219" s="308" t="s">
        <v>85</v>
      </c>
      <c r="K219" s="81" t="s">
        <v>267</v>
      </c>
      <c r="L219" s="60"/>
      <c r="M219" s="130">
        <v>1069.51325</v>
      </c>
      <c r="N219" s="60">
        <v>0</v>
      </c>
      <c r="O219" s="60">
        <v>0</v>
      </c>
    </row>
    <row r="220" spans="1:15" ht="29.45" customHeight="1" x14ac:dyDescent="0.25">
      <c r="A220" s="143" t="s">
        <v>59</v>
      </c>
      <c r="B220" s="143" t="s">
        <v>280</v>
      </c>
      <c r="C220" s="135" t="s">
        <v>688</v>
      </c>
      <c r="D220" s="29" t="s">
        <v>684</v>
      </c>
      <c r="E220" s="29" t="s">
        <v>205</v>
      </c>
      <c r="F220" s="308" t="s">
        <v>101</v>
      </c>
      <c r="G220" s="308">
        <v>1</v>
      </c>
      <c r="H220" s="308" t="s">
        <v>194</v>
      </c>
      <c r="I220" s="308" t="s">
        <v>85</v>
      </c>
      <c r="J220" s="308" t="s">
        <v>85</v>
      </c>
      <c r="K220" s="81" t="s">
        <v>267</v>
      </c>
      <c r="L220" s="60"/>
      <c r="M220" s="130">
        <v>74.576999999999998</v>
      </c>
      <c r="N220" s="60">
        <v>0</v>
      </c>
      <c r="O220" s="60">
        <v>0</v>
      </c>
    </row>
    <row r="221" spans="1:15" ht="29.45" customHeight="1" x14ac:dyDescent="0.25">
      <c r="A221" s="143" t="s">
        <v>59</v>
      </c>
      <c r="B221" s="143" t="s">
        <v>280</v>
      </c>
      <c r="C221" s="135" t="s">
        <v>689</v>
      </c>
      <c r="D221" s="29" t="s">
        <v>684</v>
      </c>
      <c r="E221" s="29" t="s">
        <v>205</v>
      </c>
      <c r="F221" s="308" t="s">
        <v>101</v>
      </c>
      <c r="G221" s="308">
        <v>1</v>
      </c>
      <c r="H221" s="308" t="s">
        <v>194</v>
      </c>
      <c r="I221" s="308" t="s">
        <v>85</v>
      </c>
      <c r="J221" s="308" t="s">
        <v>85</v>
      </c>
      <c r="K221" s="81" t="s">
        <v>267</v>
      </c>
      <c r="L221" s="60"/>
      <c r="M221" s="130">
        <v>182.417</v>
      </c>
      <c r="N221" s="60">
        <v>0</v>
      </c>
      <c r="O221" s="60">
        <v>0</v>
      </c>
    </row>
    <row r="222" spans="1:15" ht="160.5" customHeight="1" x14ac:dyDescent="0.25">
      <c r="A222" s="143" t="s">
        <v>59</v>
      </c>
      <c r="B222" s="143" t="s">
        <v>280</v>
      </c>
      <c r="C222" s="135" t="s">
        <v>177</v>
      </c>
      <c r="D222" s="29" t="s">
        <v>596</v>
      </c>
      <c r="E222" s="29" t="s">
        <v>205</v>
      </c>
      <c r="F222" s="308" t="s">
        <v>101</v>
      </c>
      <c r="G222" s="308">
        <v>1</v>
      </c>
      <c r="H222" s="308" t="s">
        <v>194</v>
      </c>
      <c r="I222" s="308" t="s">
        <v>85</v>
      </c>
      <c r="J222" s="308" t="s">
        <v>85</v>
      </c>
      <c r="K222" s="81" t="s">
        <v>267</v>
      </c>
      <c r="L222" s="60"/>
      <c r="M222" s="130">
        <v>12949.02</v>
      </c>
      <c r="N222" s="60">
        <v>0</v>
      </c>
      <c r="O222" s="60">
        <v>0</v>
      </c>
    </row>
    <row r="223" spans="1:15" ht="41.25" customHeight="1" x14ac:dyDescent="0.25">
      <c r="A223" s="143" t="s">
        <v>59</v>
      </c>
      <c r="B223" s="143" t="s">
        <v>280</v>
      </c>
      <c r="C223" s="135" t="s">
        <v>178</v>
      </c>
      <c r="D223" s="29" t="s">
        <v>684</v>
      </c>
      <c r="E223" s="29" t="s">
        <v>205</v>
      </c>
      <c r="F223" s="308" t="s">
        <v>101</v>
      </c>
      <c r="G223" s="308">
        <v>1</v>
      </c>
      <c r="H223" s="308" t="s">
        <v>194</v>
      </c>
      <c r="I223" s="308" t="s">
        <v>85</v>
      </c>
      <c r="J223" s="308" t="s">
        <v>85</v>
      </c>
      <c r="K223" s="81" t="s">
        <v>267</v>
      </c>
      <c r="L223" s="60"/>
      <c r="M223" s="130">
        <v>190.417</v>
      </c>
      <c r="N223" s="60">
        <v>0</v>
      </c>
      <c r="O223" s="60">
        <v>0</v>
      </c>
    </row>
    <row r="224" spans="1:15" ht="29.25" customHeight="1" x14ac:dyDescent="0.25">
      <c r="A224" s="143" t="s">
        <v>59</v>
      </c>
      <c r="B224" s="143" t="s">
        <v>280</v>
      </c>
      <c r="C224" s="135" t="s">
        <v>575</v>
      </c>
      <c r="D224" s="29" t="s">
        <v>690</v>
      </c>
      <c r="E224" s="29" t="s">
        <v>205</v>
      </c>
      <c r="F224" s="308" t="s">
        <v>101</v>
      </c>
      <c r="G224" s="308">
        <v>1</v>
      </c>
      <c r="H224" s="308" t="s">
        <v>194</v>
      </c>
      <c r="I224" s="308" t="s">
        <v>85</v>
      </c>
      <c r="J224" s="308" t="s">
        <v>85</v>
      </c>
      <c r="K224" s="81" t="s">
        <v>267</v>
      </c>
      <c r="L224" s="60"/>
      <c r="M224" s="130">
        <v>91.200829999999996</v>
      </c>
      <c r="N224" s="60">
        <v>0</v>
      </c>
      <c r="O224" s="60">
        <v>0</v>
      </c>
    </row>
    <row r="225" spans="1:15" ht="16.5" customHeight="1" x14ac:dyDescent="0.25">
      <c r="A225" s="143" t="s">
        <v>59</v>
      </c>
      <c r="B225" s="143" t="s">
        <v>280</v>
      </c>
      <c r="C225" s="135" t="s">
        <v>179</v>
      </c>
      <c r="D225" s="29" t="s">
        <v>487</v>
      </c>
      <c r="E225" s="29" t="s">
        <v>205</v>
      </c>
      <c r="F225" s="308" t="s">
        <v>101</v>
      </c>
      <c r="G225" s="308">
        <v>1</v>
      </c>
      <c r="H225" s="308" t="s">
        <v>194</v>
      </c>
      <c r="I225" s="308" t="s">
        <v>85</v>
      </c>
      <c r="J225" s="308" t="s">
        <v>85</v>
      </c>
      <c r="K225" s="81" t="s">
        <v>267</v>
      </c>
      <c r="L225" s="60"/>
      <c r="M225" s="130">
        <v>42069.472779999996</v>
      </c>
      <c r="N225" s="60">
        <v>0</v>
      </c>
      <c r="O225" s="60">
        <v>0</v>
      </c>
    </row>
    <row r="226" spans="1:15" ht="55.9" customHeight="1" x14ac:dyDescent="0.25">
      <c r="A226" s="143" t="s">
        <v>59</v>
      </c>
      <c r="B226" s="143" t="s">
        <v>280</v>
      </c>
      <c r="C226" s="135" t="s">
        <v>491</v>
      </c>
      <c r="D226" s="29" t="s">
        <v>692</v>
      </c>
      <c r="E226" s="29" t="s">
        <v>205</v>
      </c>
      <c r="F226" s="308" t="s">
        <v>101</v>
      </c>
      <c r="G226" s="308">
        <v>1</v>
      </c>
      <c r="H226" s="308" t="s">
        <v>194</v>
      </c>
      <c r="I226" s="308" t="s">
        <v>85</v>
      </c>
      <c r="J226" s="308" t="s">
        <v>85</v>
      </c>
      <c r="K226" s="81" t="s">
        <v>267</v>
      </c>
      <c r="L226" s="60"/>
      <c r="M226" s="130">
        <v>1497.4175</v>
      </c>
      <c r="N226" s="60">
        <v>0</v>
      </c>
      <c r="O226" s="60">
        <v>0</v>
      </c>
    </row>
    <row r="227" spans="1:15" ht="43.15" customHeight="1" x14ac:dyDescent="0.25">
      <c r="A227" s="143" t="s">
        <v>59</v>
      </c>
      <c r="B227" s="143" t="s">
        <v>280</v>
      </c>
      <c r="C227" s="135" t="s">
        <v>691</v>
      </c>
      <c r="D227" s="29" t="s">
        <v>693</v>
      </c>
      <c r="E227" s="29" t="s">
        <v>205</v>
      </c>
      <c r="F227" s="308" t="s">
        <v>101</v>
      </c>
      <c r="G227" s="308">
        <v>1</v>
      </c>
      <c r="H227" s="308" t="s">
        <v>194</v>
      </c>
      <c r="I227" s="308" t="s">
        <v>85</v>
      </c>
      <c r="J227" s="308" t="s">
        <v>85</v>
      </c>
      <c r="K227" s="81" t="s">
        <v>267</v>
      </c>
      <c r="L227" s="60"/>
      <c r="M227" s="130">
        <v>263.87700000000001</v>
      </c>
      <c r="N227" s="60">
        <v>0</v>
      </c>
      <c r="O227" s="60">
        <v>0</v>
      </c>
    </row>
    <row r="228" spans="1:15" ht="54.6" customHeight="1" x14ac:dyDescent="0.25">
      <c r="A228" s="143" t="s">
        <v>59</v>
      </c>
      <c r="B228" s="143" t="s">
        <v>280</v>
      </c>
      <c r="C228" s="135" t="s">
        <v>462</v>
      </c>
      <c r="D228" s="29" t="s">
        <v>694</v>
      </c>
      <c r="E228" s="29" t="s">
        <v>205</v>
      </c>
      <c r="F228" s="308" t="s">
        <v>101</v>
      </c>
      <c r="G228" s="308">
        <v>1</v>
      </c>
      <c r="H228" s="308" t="s">
        <v>194</v>
      </c>
      <c r="I228" s="302" t="s">
        <v>85</v>
      </c>
      <c r="J228" s="308" t="s">
        <v>85</v>
      </c>
      <c r="K228" s="81" t="s">
        <v>267</v>
      </c>
      <c r="L228" s="60"/>
      <c r="M228" s="130">
        <v>1644.6952799999999</v>
      </c>
      <c r="N228" s="60">
        <v>0</v>
      </c>
      <c r="O228" s="60">
        <v>0</v>
      </c>
    </row>
    <row r="229" spans="1:15" ht="53.25" customHeight="1" x14ac:dyDescent="0.25">
      <c r="A229" s="143" t="s">
        <v>59</v>
      </c>
      <c r="B229" s="143" t="s">
        <v>280</v>
      </c>
      <c r="C229" s="135" t="s">
        <v>173</v>
      </c>
      <c r="D229" s="29" t="s">
        <v>636</v>
      </c>
      <c r="E229" s="29" t="s">
        <v>205</v>
      </c>
      <c r="F229" s="308" t="s">
        <v>101</v>
      </c>
      <c r="G229" s="308">
        <v>1</v>
      </c>
      <c r="H229" s="308" t="s">
        <v>194</v>
      </c>
      <c r="I229" s="308" t="s">
        <v>85</v>
      </c>
      <c r="J229" s="308" t="s">
        <v>85</v>
      </c>
      <c r="K229" s="81" t="s">
        <v>267</v>
      </c>
      <c r="L229" s="60"/>
      <c r="M229" s="59">
        <v>49499.56422</v>
      </c>
      <c r="N229" s="60">
        <v>0</v>
      </c>
      <c r="O229" s="60">
        <v>0</v>
      </c>
    </row>
    <row r="230" spans="1:15" ht="18" customHeight="1" x14ac:dyDescent="0.25">
      <c r="A230" s="143" t="s">
        <v>59</v>
      </c>
      <c r="B230" s="143" t="s">
        <v>280</v>
      </c>
      <c r="C230" s="135" t="s">
        <v>424</v>
      </c>
      <c r="D230" s="154" t="s">
        <v>425</v>
      </c>
      <c r="E230" s="141" t="s">
        <v>205</v>
      </c>
      <c r="F230" s="136" t="s">
        <v>101</v>
      </c>
      <c r="G230" s="136" t="s">
        <v>85</v>
      </c>
      <c r="H230" s="143" t="s">
        <v>194</v>
      </c>
      <c r="I230" s="143" t="s">
        <v>85</v>
      </c>
      <c r="J230" s="143" t="s">
        <v>85</v>
      </c>
      <c r="K230" s="155" t="s">
        <v>267</v>
      </c>
      <c r="L230" s="144"/>
      <c r="M230" s="130">
        <v>205.83</v>
      </c>
      <c r="N230" s="140">
        <v>0</v>
      </c>
      <c r="O230" s="140">
        <v>0</v>
      </c>
    </row>
    <row r="243" spans="3:3" x14ac:dyDescent="0.25">
      <c r="C243" s="242"/>
    </row>
  </sheetData>
  <mergeCells count="591">
    <mergeCell ref="G140:G142"/>
    <mergeCell ref="H140:H142"/>
    <mergeCell ref="I140:I142"/>
    <mergeCell ref="J140:J142"/>
    <mergeCell ref="F143:F144"/>
    <mergeCell ref="G143:G144"/>
    <mergeCell ref="H143:H144"/>
    <mergeCell ref="I143:I144"/>
    <mergeCell ref="J143:J144"/>
    <mergeCell ref="A140:A142"/>
    <mergeCell ref="A143:A144"/>
    <mergeCell ref="B140:B142"/>
    <mergeCell ref="B143:B144"/>
    <mergeCell ref="C140:C142"/>
    <mergeCell ref="C143:C144"/>
    <mergeCell ref="D140:D142"/>
    <mergeCell ref="E140:E142"/>
    <mergeCell ref="E143:E144"/>
    <mergeCell ref="D143:D144"/>
    <mergeCell ref="A138:A139"/>
    <mergeCell ref="B138:B139"/>
    <mergeCell ref="C138:C139"/>
    <mergeCell ref="D138:D139"/>
    <mergeCell ref="E138:E139"/>
    <mergeCell ref="F138:F139"/>
    <mergeCell ref="G138:G139"/>
    <mergeCell ref="H138:H139"/>
    <mergeCell ref="I138:I139"/>
    <mergeCell ref="A135:A137"/>
    <mergeCell ref="B135:B137"/>
    <mergeCell ref="C135:C137"/>
    <mergeCell ref="D135:D137"/>
    <mergeCell ref="E135:E137"/>
    <mergeCell ref="F135:F137"/>
    <mergeCell ref="G135:G137"/>
    <mergeCell ref="H135:H137"/>
    <mergeCell ref="I135:I137"/>
    <mergeCell ref="C201:C203"/>
    <mergeCell ref="B201:B203"/>
    <mergeCell ref="A201:A203"/>
    <mergeCell ref="E201:E203"/>
    <mergeCell ref="F201:F203"/>
    <mergeCell ref="G201:G203"/>
    <mergeCell ref="H201:H203"/>
    <mergeCell ref="I201:I203"/>
    <mergeCell ref="J201:J203"/>
    <mergeCell ref="F68:F69"/>
    <mergeCell ref="G68:G69"/>
    <mergeCell ref="H68:H69"/>
    <mergeCell ref="G65:G67"/>
    <mergeCell ref="H65:H67"/>
    <mergeCell ref="I65:I67"/>
    <mergeCell ref="J65:J67"/>
    <mergeCell ref="I68:I69"/>
    <mergeCell ref="J68:J69"/>
    <mergeCell ref="H70:H72"/>
    <mergeCell ref="I70:I72"/>
    <mergeCell ref="J70:J72"/>
    <mergeCell ref="F73:F74"/>
    <mergeCell ref="G73:G74"/>
    <mergeCell ref="H73:H74"/>
    <mergeCell ref="I73:I74"/>
    <mergeCell ref="J73:J74"/>
    <mergeCell ref="A73:A74"/>
    <mergeCell ref="B73:B74"/>
    <mergeCell ref="C73:C74"/>
    <mergeCell ref="D73:D74"/>
    <mergeCell ref="E73:E74"/>
    <mergeCell ref="C70:C72"/>
    <mergeCell ref="D70:D72"/>
    <mergeCell ref="E70:E72"/>
    <mergeCell ref="F70:F72"/>
    <mergeCell ref="G70:G72"/>
    <mergeCell ref="A68:A69"/>
    <mergeCell ref="B68:B69"/>
    <mergeCell ref="C68:C69"/>
    <mergeCell ref="D68:D69"/>
    <mergeCell ref="E68:E69"/>
    <mergeCell ref="A172:A173"/>
    <mergeCell ref="B172:B173"/>
    <mergeCell ref="C172:C173"/>
    <mergeCell ref="E172:E173"/>
    <mergeCell ref="A130:A132"/>
    <mergeCell ref="B130:B132"/>
    <mergeCell ref="C130:C132"/>
    <mergeCell ref="D130:D132"/>
    <mergeCell ref="A110:A111"/>
    <mergeCell ref="B110:B111"/>
    <mergeCell ref="C110:C111"/>
    <mergeCell ref="D110:D111"/>
    <mergeCell ref="E110:E111"/>
    <mergeCell ref="B133:B134"/>
    <mergeCell ref="C133:C134"/>
    <mergeCell ref="D133:D134"/>
    <mergeCell ref="A128:A129"/>
    <mergeCell ref="B128:B129"/>
    <mergeCell ref="C128:C129"/>
    <mergeCell ref="J106:J107"/>
    <mergeCell ref="A108:A109"/>
    <mergeCell ref="B108:B109"/>
    <mergeCell ref="C108:C109"/>
    <mergeCell ref="D108:D109"/>
    <mergeCell ref="E108:E109"/>
    <mergeCell ref="F108:F109"/>
    <mergeCell ref="G108:G109"/>
    <mergeCell ref="H108:H109"/>
    <mergeCell ref="I108:I109"/>
    <mergeCell ref="J108:J109"/>
    <mergeCell ref="A106:A107"/>
    <mergeCell ref="B106:B107"/>
    <mergeCell ref="C106:C107"/>
    <mergeCell ref="D106:D107"/>
    <mergeCell ref="E106:E107"/>
    <mergeCell ref="F106:F107"/>
    <mergeCell ref="G106:G107"/>
    <mergeCell ref="H106:H107"/>
    <mergeCell ref="I106:I107"/>
    <mergeCell ref="J102:J103"/>
    <mergeCell ref="A104:A105"/>
    <mergeCell ref="B104:B105"/>
    <mergeCell ref="C104:C105"/>
    <mergeCell ref="D104:D105"/>
    <mergeCell ref="E104:E105"/>
    <mergeCell ref="F104:F105"/>
    <mergeCell ref="G104:G105"/>
    <mergeCell ref="H104:H105"/>
    <mergeCell ref="I104:I105"/>
    <mergeCell ref="J104:J105"/>
    <mergeCell ref="A102:A103"/>
    <mergeCell ref="B102:B103"/>
    <mergeCell ref="C102:C103"/>
    <mergeCell ref="D102:D103"/>
    <mergeCell ref="E102:E103"/>
    <mergeCell ref="F102:F103"/>
    <mergeCell ref="G102:G103"/>
    <mergeCell ref="H102:H103"/>
    <mergeCell ref="I102:I103"/>
    <mergeCell ref="J98:J99"/>
    <mergeCell ref="A100:A101"/>
    <mergeCell ref="B100:B101"/>
    <mergeCell ref="C100:C101"/>
    <mergeCell ref="D100:D101"/>
    <mergeCell ref="E100:E101"/>
    <mergeCell ref="F100:F101"/>
    <mergeCell ref="G100:G101"/>
    <mergeCell ref="H100:H101"/>
    <mergeCell ref="I100:I101"/>
    <mergeCell ref="J100:J101"/>
    <mergeCell ref="A98:A99"/>
    <mergeCell ref="B98:B99"/>
    <mergeCell ref="C98:C99"/>
    <mergeCell ref="D98:D99"/>
    <mergeCell ref="E98:E99"/>
    <mergeCell ref="F98:F99"/>
    <mergeCell ref="G98:G99"/>
    <mergeCell ref="H98:H99"/>
    <mergeCell ref="I98:I99"/>
    <mergeCell ref="J94:J95"/>
    <mergeCell ref="A96:A97"/>
    <mergeCell ref="B96:B97"/>
    <mergeCell ref="C96:C97"/>
    <mergeCell ref="D96:D97"/>
    <mergeCell ref="E96:E97"/>
    <mergeCell ref="F96:F97"/>
    <mergeCell ref="G96:G97"/>
    <mergeCell ref="H96:H97"/>
    <mergeCell ref="I96:I97"/>
    <mergeCell ref="J96:J97"/>
    <mergeCell ref="A94:A95"/>
    <mergeCell ref="B94:B95"/>
    <mergeCell ref="C94:C95"/>
    <mergeCell ref="D94:D95"/>
    <mergeCell ref="E94:E95"/>
    <mergeCell ref="F94:F95"/>
    <mergeCell ref="G94:G95"/>
    <mergeCell ref="H94:H95"/>
    <mergeCell ref="I94:I95"/>
    <mergeCell ref="J90:J91"/>
    <mergeCell ref="A92:A93"/>
    <mergeCell ref="B92:B93"/>
    <mergeCell ref="C92:C93"/>
    <mergeCell ref="D92:D93"/>
    <mergeCell ref="E92:E93"/>
    <mergeCell ref="F92:F93"/>
    <mergeCell ref="G92:G93"/>
    <mergeCell ref="H92:H93"/>
    <mergeCell ref="I92:I93"/>
    <mergeCell ref="J92:J93"/>
    <mergeCell ref="A90:A91"/>
    <mergeCell ref="B90:B91"/>
    <mergeCell ref="C90:C91"/>
    <mergeCell ref="D90:D91"/>
    <mergeCell ref="E90:E91"/>
    <mergeCell ref="F90:F91"/>
    <mergeCell ref="G90:G91"/>
    <mergeCell ref="H90:H91"/>
    <mergeCell ref="I90:I91"/>
    <mergeCell ref="J86:J87"/>
    <mergeCell ref="A88:A89"/>
    <mergeCell ref="B88:B89"/>
    <mergeCell ref="C88:C89"/>
    <mergeCell ref="D88:D89"/>
    <mergeCell ref="E88:E89"/>
    <mergeCell ref="F88:F89"/>
    <mergeCell ref="G88:G89"/>
    <mergeCell ref="H88:H89"/>
    <mergeCell ref="I88:I89"/>
    <mergeCell ref="J88:J89"/>
    <mergeCell ref="A86:A87"/>
    <mergeCell ref="B86:B87"/>
    <mergeCell ref="C86:C87"/>
    <mergeCell ref="D86:D87"/>
    <mergeCell ref="E86:E87"/>
    <mergeCell ref="F86:F87"/>
    <mergeCell ref="G86:G87"/>
    <mergeCell ref="H86:H87"/>
    <mergeCell ref="I86:I87"/>
    <mergeCell ref="J82:J83"/>
    <mergeCell ref="A84:A85"/>
    <mergeCell ref="B84:B85"/>
    <mergeCell ref="C84:C85"/>
    <mergeCell ref="D84:D85"/>
    <mergeCell ref="E84:E85"/>
    <mergeCell ref="F84:F85"/>
    <mergeCell ref="G84:G85"/>
    <mergeCell ref="H84:H85"/>
    <mergeCell ref="I84:I85"/>
    <mergeCell ref="J84:J85"/>
    <mergeCell ref="A82:A83"/>
    <mergeCell ref="B82:B83"/>
    <mergeCell ref="C82:C83"/>
    <mergeCell ref="D82:D83"/>
    <mergeCell ref="E82:E83"/>
    <mergeCell ref="F82:F83"/>
    <mergeCell ref="G82:G83"/>
    <mergeCell ref="H82:H83"/>
    <mergeCell ref="I82:I83"/>
    <mergeCell ref="J78:J79"/>
    <mergeCell ref="A80:A81"/>
    <mergeCell ref="B80:B81"/>
    <mergeCell ref="C80:C81"/>
    <mergeCell ref="D80:D81"/>
    <mergeCell ref="E80:E81"/>
    <mergeCell ref="F80:F81"/>
    <mergeCell ref="G80:G81"/>
    <mergeCell ref="H80:H81"/>
    <mergeCell ref="I80:I81"/>
    <mergeCell ref="J80:J81"/>
    <mergeCell ref="A78:A79"/>
    <mergeCell ref="B78:B79"/>
    <mergeCell ref="C78:C79"/>
    <mergeCell ref="D78:D79"/>
    <mergeCell ref="E78:E79"/>
    <mergeCell ref="F78:F79"/>
    <mergeCell ref="G78:G79"/>
    <mergeCell ref="H78:H79"/>
    <mergeCell ref="I78:I79"/>
    <mergeCell ref="F172:F173"/>
    <mergeCell ref="G172:G173"/>
    <mergeCell ref="H172:H173"/>
    <mergeCell ref="I172:I173"/>
    <mergeCell ref="J172:J173"/>
    <mergeCell ref="H120:H121"/>
    <mergeCell ref="I120:I121"/>
    <mergeCell ref="J120:J121"/>
    <mergeCell ref="E120:E121"/>
    <mergeCell ref="F120:F121"/>
    <mergeCell ref="G120:G121"/>
    <mergeCell ref="E130:E132"/>
    <mergeCell ref="F130:F132"/>
    <mergeCell ref="G130:G132"/>
    <mergeCell ref="H130:H132"/>
    <mergeCell ref="F133:F134"/>
    <mergeCell ref="G133:G134"/>
    <mergeCell ref="H133:H134"/>
    <mergeCell ref="H128:H129"/>
    <mergeCell ref="E133:E134"/>
    <mergeCell ref="H126:H127"/>
    <mergeCell ref="J135:J137"/>
    <mergeCell ref="J138:J139"/>
    <mergeCell ref="F140:F142"/>
    <mergeCell ref="J193:J195"/>
    <mergeCell ref="J145:J147"/>
    <mergeCell ref="I130:I132"/>
    <mergeCell ref="J133:J134"/>
    <mergeCell ref="J130:J132"/>
    <mergeCell ref="J128:J129"/>
    <mergeCell ref="J124:J125"/>
    <mergeCell ref="J126:J127"/>
    <mergeCell ref="J122:J123"/>
    <mergeCell ref="I133:I134"/>
    <mergeCell ref="I128:I129"/>
    <mergeCell ref="I126:I127"/>
    <mergeCell ref="F110:F111"/>
    <mergeCell ref="G110:G111"/>
    <mergeCell ref="H110:H111"/>
    <mergeCell ref="I110:I111"/>
    <mergeCell ref="J110:J111"/>
    <mergeCell ref="A193:A195"/>
    <mergeCell ref="B193:B195"/>
    <mergeCell ref="C193:C195"/>
    <mergeCell ref="D193:D195"/>
    <mergeCell ref="E193:E195"/>
    <mergeCell ref="F193:F195"/>
    <mergeCell ref="G193:G195"/>
    <mergeCell ref="H193:H195"/>
    <mergeCell ref="I193:I195"/>
    <mergeCell ref="A145:A147"/>
    <mergeCell ref="B145:B147"/>
    <mergeCell ref="C145:C147"/>
    <mergeCell ref="D145:D147"/>
    <mergeCell ref="E145:E147"/>
    <mergeCell ref="F145:F147"/>
    <mergeCell ref="G145:G147"/>
    <mergeCell ref="H145:H147"/>
    <mergeCell ref="I145:I147"/>
    <mergeCell ref="A133:A134"/>
    <mergeCell ref="D128:D129"/>
    <mergeCell ref="E128:E129"/>
    <mergeCell ref="F128:F129"/>
    <mergeCell ref="G128:G129"/>
    <mergeCell ref="A126:A127"/>
    <mergeCell ref="B126:B127"/>
    <mergeCell ref="C126:C127"/>
    <mergeCell ref="D126:D127"/>
    <mergeCell ref="E126:E127"/>
    <mergeCell ref="F126:F127"/>
    <mergeCell ref="G126:G127"/>
    <mergeCell ref="A124:A125"/>
    <mergeCell ref="B124:B125"/>
    <mergeCell ref="C124:C125"/>
    <mergeCell ref="D124:D125"/>
    <mergeCell ref="E124:E125"/>
    <mergeCell ref="F124:F125"/>
    <mergeCell ref="G124:G125"/>
    <mergeCell ref="H124:H125"/>
    <mergeCell ref="I124:I125"/>
    <mergeCell ref="A122:A123"/>
    <mergeCell ref="B122:B123"/>
    <mergeCell ref="C122:C123"/>
    <mergeCell ref="D122:D123"/>
    <mergeCell ref="E122:E123"/>
    <mergeCell ref="F122:F123"/>
    <mergeCell ref="G122:G123"/>
    <mergeCell ref="H122:H123"/>
    <mergeCell ref="I122:I123"/>
    <mergeCell ref="C120:C121"/>
    <mergeCell ref="B120:B121"/>
    <mergeCell ref="A120:A121"/>
    <mergeCell ref="D120:D121"/>
    <mergeCell ref="J116:J117"/>
    <mergeCell ref="A118:A119"/>
    <mergeCell ref="B118:B119"/>
    <mergeCell ref="C118:C119"/>
    <mergeCell ref="D118:D119"/>
    <mergeCell ref="E118:E119"/>
    <mergeCell ref="F118:F119"/>
    <mergeCell ref="G118:G119"/>
    <mergeCell ref="H118:H119"/>
    <mergeCell ref="I118:I119"/>
    <mergeCell ref="J118:J119"/>
    <mergeCell ref="A116:A117"/>
    <mergeCell ref="B116:B117"/>
    <mergeCell ref="C116:C117"/>
    <mergeCell ref="D116:D117"/>
    <mergeCell ref="E116:E117"/>
    <mergeCell ref="F116:F117"/>
    <mergeCell ref="G116:G117"/>
    <mergeCell ref="H116:H117"/>
    <mergeCell ref="I116:I117"/>
    <mergeCell ref="J112:J113"/>
    <mergeCell ref="A114:A115"/>
    <mergeCell ref="B114:B115"/>
    <mergeCell ref="C114:C115"/>
    <mergeCell ref="D114:D115"/>
    <mergeCell ref="E114:E115"/>
    <mergeCell ref="F114:F115"/>
    <mergeCell ref="G114:G115"/>
    <mergeCell ref="H114:H115"/>
    <mergeCell ref="I114:I115"/>
    <mergeCell ref="J114:J115"/>
    <mergeCell ref="A112:A113"/>
    <mergeCell ref="B112:B113"/>
    <mergeCell ref="C112:C113"/>
    <mergeCell ref="D112:D113"/>
    <mergeCell ref="E112:E113"/>
    <mergeCell ref="F112:F113"/>
    <mergeCell ref="G112:G113"/>
    <mergeCell ref="H112:H113"/>
    <mergeCell ref="I112:I113"/>
    <mergeCell ref="J60:J62"/>
    <mergeCell ref="A75:A77"/>
    <mergeCell ref="B75:B77"/>
    <mergeCell ref="C75:C77"/>
    <mergeCell ref="D75:D77"/>
    <mergeCell ref="E75:E77"/>
    <mergeCell ref="F75:F77"/>
    <mergeCell ref="G75:G77"/>
    <mergeCell ref="H75:H77"/>
    <mergeCell ref="I75:I77"/>
    <mergeCell ref="J75:J77"/>
    <mergeCell ref="A60:A62"/>
    <mergeCell ref="B60:B62"/>
    <mergeCell ref="C60:C62"/>
    <mergeCell ref="D60:D62"/>
    <mergeCell ref="E60:E62"/>
    <mergeCell ref="F60:F62"/>
    <mergeCell ref="G60:G62"/>
    <mergeCell ref="H60:H62"/>
    <mergeCell ref="I60:I62"/>
    <mergeCell ref="A65:A67"/>
    <mergeCell ref="B65:B67"/>
    <mergeCell ref="A70:A72"/>
    <mergeCell ref="B70:B72"/>
    <mergeCell ref="A30:A32"/>
    <mergeCell ref="B30:B32"/>
    <mergeCell ref="C30:C32"/>
    <mergeCell ref="M53:M54"/>
    <mergeCell ref="N53:N54"/>
    <mergeCell ref="O53:O54"/>
    <mergeCell ref="A55:A56"/>
    <mergeCell ref="B55:B56"/>
    <mergeCell ref="C55:C56"/>
    <mergeCell ref="D55:D56"/>
    <mergeCell ref="K55:K56"/>
    <mergeCell ref="M55:M56"/>
    <mergeCell ref="N55:N56"/>
    <mergeCell ref="O55:O56"/>
    <mergeCell ref="D30:D32"/>
    <mergeCell ref="A33:A34"/>
    <mergeCell ref="B33:B34"/>
    <mergeCell ref="C33:C34"/>
    <mergeCell ref="D33:D34"/>
    <mergeCell ref="F33:F34"/>
    <mergeCell ref="H33:H34"/>
    <mergeCell ref="I33:I34"/>
    <mergeCell ref="J33:J34"/>
    <mergeCell ref="L48:L50"/>
    <mergeCell ref="K53:K54"/>
    <mergeCell ref="I46:I47"/>
    <mergeCell ref="J46:J47"/>
    <mergeCell ref="A48:A50"/>
    <mergeCell ref="B48:B50"/>
    <mergeCell ref="C48:C50"/>
    <mergeCell ref="D48:D50"/>
    <mergeCell ref="H48:H50"/>
    <mergeCell ref="A46:A47"/>
    <mergeCell ref="B46:B47"/>
    <mergeCell ref="C46:C47"/>
    <mergeCell ref="D46:D47"/>
    <mergeCell ref="E46:E47"/>
    <mergeCell ref="F46:F47"/>
    <mergeCell ref="G46:G47"/>
    <mergeCell ref="H46:H47"/>
    <mergeCell ref="I37:I39"/>
    <mergeCell ref="J37:J39"/>
    <mergeCell ref="J42:J43"/>
    <mergeCell ref="A44:A45"/>
    <mergeCell ref="B44:B45"/>
    <mergeCell ref="C44:C45"/>
    <mergeCell ref="D44:D45"/>
    <mergeCell ref="E44:E45"/>
    <mergeCell ref="F44:F45"/>
    <mergeCell ref="G44:G45"/>
    <mergeCell ref="H44:H45"/>
    <mergeCell ref="I44:I45"/>
    <mergeCell ref="J44:J45"/>
    <mergeCell ref="A41:A42"/>
    <mergeCell ref="B41:B42"/>
    <mergeCell ref="C41:C42"/>
    <mergeCell ref="D41:D42"/>
    <mergeCell ref="E42:E43"/>
    <mergeCell ref="F42:F43"/>
    <mergeCell ref="G42:G43"/>
    <mergeCell ref="H42:H43"/>
    <mergeCell ref="I42:I43"/>
    <mergeCell ref="H22:H24"/>
    <mergeCell ref="I22:I24"/>
    <mergeCell ref="J22:J24"/>
    <mergeCell ref="A26:A28"/>
    <mergeCell ref="B26:B28"/>
    <mergeCell ref="C26:C28"/>
    <mergeCell ref="D26:D28"/>
    <mergeCell ref="E26:E28"/>
    <mergeCell ref="F26:F28"/>
    <mergeCell ref="G26:G28"/>
    <mergeCell ref="H26:H28"/>
    <mergeCell ref="I26:I28"/>
    <mergeCell ref="J26:J28"/>
    <mergeCell ref="A22:A24"/>
    <mergeCell ref="B22:B24"/>
    <mergeCell ref="C22:C24"/>
    <mergeCell ref="E22:E24"/>
    <mergeCell ref="F22:F24"/>
    <mergeCell ref="G22:G24"/>
    <mergeCell ref="A18:A20"/>
    <mergeCell ref="B18:B20"/>
    <mergeCell ref="C18:C20"/>
    <mergeCell ref="D18:D20"/>
    <mergeCell ref="E18:E20"/>
    <mergeCell ref="F18:F20"/>
    <mergeCell ref="J16:J17"/>
    <mergeCell ref="G18:G20"/>
    <mergeCell ref="H18:H20"/>
    <mergeCell ref="I18:I20"/>
    <mergeCell ref="J18:J20"/>
    <mergeCell ref="A16:A17"/>
    <mergeCell ref="B16:B17"/>
    <mergeCell ref="C16:C17"/>
    <mergeCell ref="D16:D17"/>
    <mergeCell ref="E16:E17"/>
    <mergeCell ref="F16:F17"/>
    <mergeCell ref="H16:H17"/>
    <mergeCell ref="J7:J8"/>
    <mergeCell ref="I16:I17"/>
    <mergeCell ref="G10:G12"/>
    <mergeCell ref="H10:H12"/>
    <mergeCell ref="I10:I12"/>
    <mergeCell ref="J10:J12"/>
    <mergeCell ref="A13:A15"/>
    <mergeCell ref="B13:B15"/>
    <mergeCell ref="C13:C15"/>
    <mergeCell ref="D13:D15"/>
    <mergeCell ref="E13:E15"/>
    <mergeCell ref="F13:F15"/>
    <mergeCell ref="A10:A12"/>
    <mergeCell ref="B10:B12"/>
    <mergeCell ref="C10:C12"/>
    <mergeCell ref="D10:D12"/>
    <mergeCell ref="E10:E12"/>
    <mergeCell ref="F10:F12"/>
    <mergeCell ref="G13:G15"/>
    <mergeCell ref="H13:H15"/>
    <mergeCell ref="I13:I15"/>
    <mergeCell ref="J13:J15"/>
    <mergeCell ref="E31:E32"/>
    <mergeCell ref="F31:F32"/>
    <mergeCell ref="G31:G32"/>
    <mergeCell ref="H31:H32"/>
    <mergeCell ref="I31:I32"/>
    <mergeCell ref="J31:J32"/>
    <mergeCell ref="N2:O2"/>
    <mergeCell ref="A3:O3"/>
    <mergeCell ref="A5:A8"/>
    <mergeCell ref="B5:B8"/>
    <mergeCell ref="C5:C8"/>
    <mergeCell ref="D5:D8"/>
    <mergeCell ref="E5:J5"/>
    <mergeCell ref="K5:O5"/>
    <mergeCell ref="E6:E8"/>
    <mergeCell ref="F6:F8"/>
    <mergeCell ref="G6:J6"/>
    <mergeCell ref="K6:K8"/>
    <mergeCell ref="L6:L8"/>
    <mergeCell ref="M6:M8"/>
    <mergeCell ref="N6:N8"/>
    <mergeCell ref="O6:O8"/>
    <mergeCell ref="G7:H7"/>
    <mergeCell ref="I7:I8"/>
    <mergeCell ref="H35:H36"/>
    <mergeCell ref="D37:D39"/>
    <mergeCell ref="A37:A39"/>
    <mergeCell ref="B37:B39"/>
    <mergeCell ref="C37:C39"/>
    <mergeCell ref="E37:E39"/>
    <mergeCell ref="F37:F39"/>
    <mergeCell ref="G37:G39"/>
    <mergeCell ref="H37:H39"/>
    <mergeCell ref="C65:C67"/>
    <mergeCell ref="D65:D67"/>
    <mergeCell ref="E65:E67"/>
    <mergeCell ref="F65:F67"/>
    <mergeCell ref="A35:A36"/>
    <mergeCell ref="B35:B36"/>
    <mergeCell ref="C35:C36"/>
    <mergeCell ref="D35:D36"/>
    <mergeCell ref="E35:E36"/>
    <mergeCell ref="F35:F36"/>
    <mergeCell ref="A53:A54"/>
    <mergeCell ref="B53:B54"/>
    <mergeCell ref="C53:C54"/>
    <mergeCell ref="D53:D54"/>
    <mergeCell ref="A177:A178"/>
    <mergeCell ref="B177:B178"/>
    <mergeCell ref="C177:C178"/>
    <mergeCell ref="E177:E178"/>
    <mergeCell ref="F177:F178"/>
    <mergeCell ref="G177:G178"/>
    <mergeCell ref="H177:H178"/>
    <mergeCell ref="I177:I178"/>
    <mergeCell ref="J177:J178"/>
  </mergeCells>
  <phoneticPr fontId="23" type="noConversion"/>
  <pageMargins left="0.7" right="0.7" top="0.75" bottom="0.75" header="0.3" footer="0.3"/>
  <pageSetup paperSize="9" scale="46" fitToHeight="0" orientation="landscape" r:id="rId1"/>
  <ignoredErrors>
    <ignoredError sqref="I51:J51 I48:J4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N54"/>
  <sheetViews>
    <sheetView tabSelected="1" topLeftCell="A4" zoomScale="70" zoomScaleNormal="70" workbookViewId="0">
      <selection activeCell="J67" sqref="J67"/>
    </sheetView>
  </sheetViews>
  <sheetFormatPr defaultColWidth="8.85546875" defaultRowHeight="15.75" x14ac:dyDescent="0.25"/>
  <cols>
    <col min="1" max="1" width="15.140625" style="25" customWidth="1"/>
    <col min="2" max="2" width="19.140625" style="25" customWidth="1"/>
    <col min="3" max="3" width="31.85546875" style="25" customWidth="1"/>
    <col min="4" max="4" width="55" style="25" customWidth="1"/>
    <col min="5" max="5" width="25.85546875" style="27" customWidth="1"/>
    <col min="6" max="6" width="11.140625" style="36" customWidth="1"/>
    <col min="7" max="7" width="16.7109375" style="36" customWidth="1"/>
    <col min="8" max="10" width="14.85546875" style="36" customWidth="1"/>
    <col min="11" max="14" width="18.42578125" style="48" customWidth="1"/>
    <col min="15" max="16384" width="8.85546875" style="25"/>
  </cols>
  <sheetData>
    <row r="2" spans="1:14" ht="55.15" customHeight="1" x14ac:dyDescent="0.25">
      <c r="A2" s="91"/>
      <c r="B2" s="91"/>
      <c r="C2" s="91"/>
      <c r="D2" s="91"/>
      <c r="E2" s="92"/>
      <c r="F2" s="93"/>
      <c r="G2" s="93"/>
      <c r="H2" s="93"/>
      <c r="I2" s="93"/>
      <c r="J2" s="93"/>
      <c r="K2" s="104"/>
      <c r="L2" s="104"/>
      <c r="M2" s="494" t="s">
        <v>221</v>
      </c>
      <c r="N2" s="495"/>
    </row>
    <row r="3" spans="1:14" ht="15.75" customHeight="1" x14ac:dyDescent="0.25">
      <c r="A3" s="496" t="s">
        <v>222</v>
      </c>
      <c r="B3" s="496"/>
      <c r="C3" s="496"/>
      <c r="D3" s="496"/>
      <c r="E3" s="496"/>
      <c r="F3" s="496"/>
      <c r="G3" s="496"/>
      <c r="H3" s="496"/>
      <c r="I3" s="496"/>
      <c r="J3" s="496"/>
      <c r="K3" s="496"/>
      <c r="L3" s="496"/>
      <c r="M3" s="496"/>
      <c r="N3" s="496"/>
    </row>
    <row r="4" spans="1:14" ht="15.75" customHeight="1" x14ac:dyDescent="0.25">
      <c r="A4" s="91"/>
      <c r="B4" s="91"/>
      <c r="C4" s="91"/>
      <c r="D4" s="91"/>
      <c r="E4" s="92"/>
      <c r="F4" s="93"/>
      <c r="G4" s="93"/>
      <c r="H4" s="93"/>
      <c r="I4" s="93"/>
      <c r="J4" s="93"/>
      <c r="K4" s="104"/>
      <c r="L4" s="104"/>
      <c r="M4" s="104"/>
      <c r="N4" s="104"/>
    </row>
    <row r="5" spans="1:14" ht="30" customHeight="1" x14ac:dyDescent="0.25">
      <c r="A5" s="497" t="s">
        <v>91</v>
      </c>
      <c r="B5" s="497" t="s">
        <v>4</v>
      </c>
      <c r="C5" s="498" t="s">
        <v>50</v>
      </c>
      <c r="D5" s="498" t="s">
        <v>89</v>
      </c>
      <c r="E5" s="506" t="s">
        <v>17</v>
      </c>
      <c r="F5" s="507"/>
      <c r="G5" s="507"/>
      <c r="H5" s="507"/>
      <c r="I5" s="508"/>
      <c r="J5" s="509"/>
      <c r="K5" s="502" t="s">
        <v>213</v>
      </c>
      <c r="L5" s="503"/>
      <c r="M5" s="503"/>
      <c r="N5" s="504"/>
    </row>
    <row r="6" spans="1:14" ht="30" customHeight="1" x14ac:dyDescent="0.25">
      <c r="A6" s="497"/>
      <c r="B6" s="497"/>
      <c r="C6" s="499"/>
      <c r="D6" s="499"/>
      <c r="E6" s="498" t="s">
        <v>18</v>
      </c>
      <c r="F6" s="498" t="s">
        <v>88</v>
      </c>
      <c r="G6" s="506" t="s">
        <v>90</v>
      </c>
      <c r="H6" s="509"/>
      <c r="I6" s="498" t="s">
        <v>252</v>
      </c>
      <c r="J6" s="498" t="s">
        <v>269</v>
      </c>
      <c r="K6" s="512" t="s">
        <v>268</v>
      </c>
      <c r="L6" s="492" t="s">
        <v>251</v>
      </c>
      <c r="M6" s="492" t="s">
        <v>252</v>
      </c>
      <c r="N6" s="492" t="s">
        <v>269</v>
      </c>
    </row>
    <row r="7" spans="1:14" ht="30" customHeight="1" x14ac:dyDescent="0.25">
      <c r="A7" s="497"/>
      <c r="B7" s="497"/>
      <c r="C7" s="499"/>
      <c r="D7" s="499"/>
      <c r="E7" s="505"/>
      <c r="F7" s="505"/>
      <c r="G7" s="506" t="s">
        <v>251</v>
      </c>
      <c r="H7" s="509"/>
      <c r="I7" s="510"/>
      <c r="J7" s="510"/>
      <c r="K7" s="493"/>
      <c r="L7" s="493"/>
      <c r="M7" s="493"/>
      <c r="N7" s="493"/>
    </row>
    <row r="8" spans="1:14" ht="31.5" customHeight="1" x14ac:dyDescent="0.25">
      <c r="A8" s="497"/>
      <c r="B8" s="497"/>
      <c r="C8" s="500"/>
      <c r="D8" s="501"/>
      <c r="E8" s="500"/>
      <c r="F8" s="500"/>
      <c r="G8" s="94"/>
      <c r="H8" s="94" t="s">
        <v>54</v>
      </c>
      <c r="I8" s="511"/>
      <c r="J8" s="511"/>
      <c r="K8" s="493"/>
      <c r="L8" s="493"/>
      <c r="M8" s="493"/>
      <c r="N8" s="493"/>
    </row>
    <row r="9" spans="1:14" x14ac:dyDescent="0.25">
      <c r="A9" s="95">
        <v>1</v>
      </c>
      <c r="B9" s="95">
        <v>2</v>
      </c>
      <c r="C9" s="95">
        <v>3</v>
      </c>
      <c r="D9" s="95">
        <v>4</v>
      </c>
      <c r="E9" s="95">
        <v>5</v>
      </c>
      <c r="F9" s="94">
        <v>6</v>
      </c>
      <c r="G9" s="94">
        <v>7</v>
      </c>
      <c r="H9" s="94">
        <v>8</v>
      </c>
      <c r="I9" s="94">
        <v>9</v>
      </c>
      <c r="J9" s="94">
        <v>10</v>
      </c>
      <c r="K9" s="100">
        <v>11</v>
      </c>
      <c r="L9" s="100">
        <v>12</v>
      </c>
      <c r="M9" s="100">
        <v>13</v>
      </c>
      <c r="N9" s="100">
        <v>14</v>
      </c>
    </row>
    <row r="10" spans="1:14" ht="29.25" customHeight="1" x14ac:dyDescent="0.3">
      <c r="A10" s="514" t="s">
        <v>94</v>
      </c>
      <c r="B10" s="514" t="s">
        <v>13</v>
      </c>
      <c r="C10" s="490" t="s">
        <v>13</v>
      </c>
      <c r="D10" s="516" t="s">
        <v>95</v>
      </c>
      <c r="E10" s="490" t="s">
        <v>13</v>
      </c>
      <c r="F10" s="490" t="s">
        <v>13</v>
      </c>
      <c r="G10" s="490" t="s">
        <v>13</v>
      </c>
      <c r="H10" s="490" t="s">
        <v>13</v>
      </c>
      <c r="I10" s="490" t="s">
        <v>13</v>
      </c>
      <c r="J10" s="490" t="s">
        <v>13</v>
      </c>
      <c r="K10" s="105" t="s">
        <v>265</v>
      </c>
      <c r="L10" s="105">
        <f>L11+L12</f>
        <v>387031.68523</v>
      </c>
      <c r="M10" s="105">
        <f>M11+M12</f>
        <v>370823.67999999999</v>
      </c>
      <c r="N10" s="105">
        <f>N11+N12</f>
        <v>359021.66000000003</v>
      </c>
    </row>
    <row r="11" spans="1:14" ht="29.25" customHeight="1" x14ac:dyDescent="0.3">
      <c r="A11" s="515"/>
      <c r="B11" s="515"/>
      <c r="C11" s="491"/>
      <c r="D11" s="517"/>
      <c r="E11" s="491"/>
      <c r="F11" s="491"/>
      <c r="G11" s="491"/>
      <c r="H11" s="491"/>
      <c r="I11" s="491"/>
      <c r="J11" s="491"/>
      <c r="K11" s="105" t="s">
        <v>266</v>
      </c>
      <c r="L11" s="105">
        <f t="shared" ref="L11:N12" si="0">L14+L18+L23+L28+L32+L39+L43+L47</f>
        <v>123465.24</v>
      </c>
      <c r="M11" s="105">
        <f t="shared" si="0"/>
        <v>109361.8</v>
      </c>
      <c r="N11" s="105">
        <f t="shared" si="0"/>
        <v>109361.8</v>
      </c>
    </row>
    <row r="12" spans="1:14" ht="29.25" customHeight="1" x14ac:dyDescent="0.3">
      <c r="A12" s="515"/>
      <c r="B12" s="515"/>
      <c r="C12" s="491"/>
      <c r="D12" s="517"/>
      <c r="E12" s="491"/>
      <c r="F12" s="491"/>
      <c r="G12" s="491"/>
      <c r="H12" s="491"/>
      <c r="I12" s="491"/>
      <c r="J12" s="491"/>
      <c r="K12" s="105" t="s">
        <v>267</v>
      </c>
      <c r="L12" s="105">
        <f t="shared" si="0"/>
        <v>263566.44523000001</v>
      </c>
      <c r="M12" s="105">
        <f t="shared" si="0"/>
        <v>261461.88</v>
      </c>
      <c r="N12" s="105">
        <f t="shared" si="0"/>
        <v>249659.86000000002</v>
      </c>
    </row>
    <row r="13" spans="1:14" ht="32.25" customHeight="1" x14ac:dyDescent="0.25">
      <c r="A13" s="454" t="s">
        <v>94</v>
      </c>
      <c r="B13" s="454" t="s">
        <v>273</v>
      </c>
      <c r="C13" s="451" t="s">
        <v>13</v>
      </c>
      <c r="D13" s="470" t="s">
        <v>283</v>
      </c>
      <c r="E13" s="481" t="s">
        <v>206</v>
      </c>
      <c r="F13" s="451" t="s">
        <v>102</v>
      </c>
      <c r="G13" s="343">
        <v>2696879</v>
      </c>
      <c r="H13" s="316" t="s">
        <v>85</v>
      </c>
      <c r="I13" s="343">
        <v>2696879</v>
      </c>
      <c r="J13" s="343">
        <v>2696879</v>
      </c>
      <c r="K13" s="106" t="s">
        <v>265</v>
      </c>
      <c r="L13" s="106">
        <f>L16</f>
        <v>250813.66422999999</v>
      </c>
      <c r="M13" s="106">
        <f t="shared" ref="M13:N13" si="1">M16</f>
        <v>243008.02</v>
      </c>
      <c r="N13" s="106">
        <f t="shared" si="1"/>
        <v>241795.42</v>
      </c>
    </row>
    <row r="14" spans="1:14" ht="32.25" customHeight="1" x14ac:dyDescent="0.25">
      <c r="A14" s="455"/>
      <c r="B14" s="455"/>
      <c r="C14" s="452"/>
      <c r="D14" s="471"/>
      <c r="E14" s="482"/>
      <c r="F14" s="452"/>
      <c r="G14" s="344"/>
      <c r="H14" s="317"/>
      <c r="I14" s="344"/>
      <c r="J14" s="344"/>
      <c r="K14" s="106" t="s">
        <v>266</v>
      </c>
      <c r="L14" s="106">
        <v>0</v>
      </c>
      <c r="M14" s="106">
        <v>0</v>
      </c>
      <c r="N14" s="106">
        <v>0</v>
      </c>
    </row>
    <row r="15" spans="1:14" ht="32.25" customHeight="1" x14ac:dyDescent="0.25">
      <c r="A15" s="455"/>
      <c r="B15" s="455"/>
      <c r="C15" s="452"/>
      <c r="D15" s="471"/>
      <c r="E15" s="482"/>
      <c r="F15" s="452"/>
      <c r="G15" s="344"/>
      <c r="H15" s="317"/>
      <c r="I15" s="344"/>
      <c r="J15" s="344"/>
      <c r="K15" s="106" t="s">
        <v>267</v>
      </c>
      <c r="L15" s="106">
        <f>L16</f>
        <v>250813.66422999999</v>
      </c>
      <c r="M15" s="106">
        <f t="shared" ref="M15:N15" si="2">M16</f>
        <v>243008.02</v>
      </c>
      <c r="N15" s="106">
        <f t="shared" si="2"/>
        <v>241795.42</v>
      </c>
    </row>
    <row r="16" spans="1:14" s="27" customFormat="1" ht="92.25" customHeight="1" x14ac:dyDescent="0.2">
      <c r="A16" s="107" t="s">
        <v>94</v>
      </c>
      <c r="B16" s="107" t="s">
        <v>273</v>
      </c>
      <c r="C16" s="108" t="s">
        <v>325</v>
      </c>
      <c r="D16" s="109" t="s">
        <v>324</v>
      </c>
      <c r="E16" s="108" t="s">
        <v>184</v>
      </c>
      <c r="F16" s="94" t="s">
        <v>102</v>
      </c>
      <c r="G16" s="269">
        <v>2696879</v>
      </c>
      <c r="H16" s="270" t="s">
        <v>194</v>
      </c>
      <c r="I16" s="269" t="s">
        <v>796</v>
      </c>
      <c r="J16" s="269" t="s">
        <v>796</v>
      </c>
      <c r="K16" s="110" t="s">
        <v>267</v>
      </c>
      <c r="L16" s="110">
        <v>250813.66422999999</v>
      </c>
      <c r="M16" s="111">
        <v>243008.02</v>
      </c>
      <c r="N16" s="111">
        <v>241795.42</v>
      </c>
    </row>
    <row r="17" spans="1:14" s="27" customFormat="1" ht="141" customHeight="1" x14ac:dyDescent="0.25">
      <c r="A17" s="454" t="s">
        <v>94</v>
      </c>
      <c r="B17" s="454" t="s">
        <v>273</v>
      </c>
      <c r="C17" s="451" t="s">
        <v>13</v>
      </c>
      <c r="D17" s="470" t="s">
        <v>283</v>
      </c>
      <c r="E17" s="481" t="s">
        <v>515</v>
      </c>
      <c r="F17" s="451" t="s">
        <v>69</v>
      </c>
      <c r="G17" s="513">
        <f>G20</f>
        <v>16985</v>
      </c>
      <c r="H17" s="487" t="s">
        <v>85</v>
      </c>
      <c r="I17" s="454" t="s">
        <v>85</v>
      </c>
      <c r="J17" s="454" t="s">
        <v>85</v>
      </c>
      <c r="K17" s="83" t="s">
        <v>265</v>
      </c>
      <c r="L17" s="97">
        <f>L18+L19</f>
        <v>110466.47</v>
      </c>
      <c r="M17" s="97">
        <f t="shared" ref="M17:N17" si="3">M18+M19</f>
        <v>110466.47</v>
      </c>
      <c r="N17" s="97">
        <f t="shared" si="3"/>
        <v>110466.47</v>
      </c>
    </row>
    <row r="18" spans="1:14" s="27" customFormat="1" ht="141" customHeight="1" x14ac:dyDescent="0.25">
      <c r="A18" s="455"/>
      <c r="B18" s="455"/>
      <c r="C18" s="452"/>
      <c r="D18" s="471"/>
      <c r="E18" s="482"/>
      <c r="F18" s="452"/>
      <c r="G18" s="452"/>
      <c r="H18" s="488"/>
      <c r="I18" s="455"/>
      <c r="J18" s="455"/>
      <c r="K18" s="83" t="s">
        <v>266</v>
      </c>
      <c r="L18" s="97">
        <f>L20</f>
        <v>109361.8</v>
      </c>
      <c r="M18" s="97">
        <f t="shared" ref="M18:N18" si="4">M20</f>
        <v>109361.8</v>
      </c>
      <c r="N18" s="97">
        <f t="shared" si="4"/>
        <v>109361.8</v>
      </c>
    </row>
    <row r="19" spans="1:14" s="27" customFormat="1" ht="141" customHeight="1" x14ac:dyDescent="0.25">
      <c r="A19" s="455"/>
      <c r="B19" s="456"/>
      <c r="C19" s="453"/>
      <c r="D19" s="472"/>
      <c r="E19" s="483"/>
      <c r="F19" s="453"/>
      <c r="G19" s="453"/>
      <c r="H19" s="489"/>
      <c r="I19" s="456"/>
      <c r="J19" s="456"/>
      <c r="K19" s="83" t="s">
        <v>267</v>
      </c>
      <c r="L19" s="97">
        <f>L21</f>
        <v>1104.67</v>
      </c>
      <c r="M19" s="97">
        <f t="shared" ref="M19:N19" si="5">M21</f>
        <v>1104.67</v>
      </c>
      <c r="N19" s="97">
        <f t="shared" si="5"/>
        <v>1104.67</v>
      </c>
    </row>
    <row r="20" spans="1:14" s="27" customFormat="1" ht="42.75" customHeight="1" x14ac:dyDescent="0.2">
      <c r="A20" s="428" t="s">
        <v>94</v>
      </c>
      <c r="B20" s="457" t="s">
        <v>273</v>
      </c>
      <c r="C20" s="518" t="s">
        <v>504</v>
      </c>
      <c r="D20" s="461" t="s">
        <v>332</v>
      </c>
      <c r="E20" s="518" t="s">
        <v>506</v>
      </c>
      <c r="F20" s="463" t="s">
        <v>69</v>
      </c>
      <c r="G20" s="465">
        <v>16985</v>
      </c>
      <c r="H20" s="457" t="s">
        <v>194</v>
      </c>
      <c r="I20" s="428" t="s">
        <v>85</v>
      </c>
      <c r="J20" s="428" t="s">
        <v>85</v>
      </c>
      <c r="K20" s="110" t="s">
        <v>266</v>
      </c>
      <c r="L20" s="111">
        <v>109361.8</v>
      </c>
      <c r="M20" s="111">
        <v>109361.8</v>
      </c>
      <c r="N20" s="111">
        <v>109361.8</v>
      </c>
    </row>
    <row r="21" spans="1:14" s="27" customFormat="1" ht="42.75" customHeight="1" x14ac:dyDescent="0.2">
      <c r="A21" s="434"/>
      <c r="B21" s="458"/>
      <c r="C21" s="519"/>
      <c r="D21" s="462"/>
      <c r="E21" s="519"/>
      <c r="F21" s="464"/>
      <c r="G21" s="464"/>
      <c r="H21" s="458"/>
      <c r="I21" s="434"/>
      <c r="J21" s="434"/>
      <c r="K21" s="110" t="s">
        <v>267</v>
      </c>
      <c r="L21" s="111">
        <v>1104.67</v>
      </c>
      <c r="M21" s="111">
        <v>1104.67</v>
      </c>
      <c r="N21" s="111">
        <v>1104.67</v>
      </c>
    </row>
    <row r="22" spans="1:14" s="27" customFormat="1" ht="57" customHeight="1" x14ac:dyDescent="0.25">
      <c r="A22" s="454" t="s">
        <v>94</v>
      </c>
      <c r="B22" s="454" t="s">
        <v>273</v>
      </c>
      <c r="C22" s="451" t="s">
        <v>13</v>
      </c>
      <c r="D22" s="470" t="s">
        <v>283</v>
      </c>
      <c r="E22" s="481" t="s">
        <v>505</v>
      </c>
      <c r="F22" s="451" t="s">
        <v>101</v>
      </c>
      <c r="G22" s="513">
        <f>G25</f>
        <v>1184</v>
      </c>
      <c r="H22" s="487" t="s">
        <v>85</v>
      </c>
      <c r="I22" s="454" t="s">
        <v>85</v>
      </c>
      <c r="J22" s="454" t="s">
        <v>85</v>
      </c>
      <c r="K22" s="106" t="s">
        <v>265</v>
      </c>
      <c r="L22" s="106">
        <f>L23+L24</f>
        <v>18520</v>
      </c>
      <c r="M22" s="106">
        <v>0</v>
      </c>
      <c r="N22" s="106">
        <v>0</v>
      </c>
    </row>
    <row r="23" spans="1:14" s="27" customFormat="1" ht="57" customHeight="1" x14ac:dyDescent="0.25">
      <c r="A23" s="455"/>
      <c r="B23" s="455"/>
      <c r="C23" s="452"/>
      <c r="D23" s="471"/>
      <c r="E23" s="482"/>
      <c r="F23" s="452"/>
      <c r="G23" s="452"/>
      <c r="H23" s="488"/>
      <c r="I23" s="455"/>
      <c r="J23" s="455"/>
      <c r="K23" s="106" t="s">
        <v>266</v>
      </c>
      <c r="L23" s="106">
        <f>L25</f>
        <v>9260</v>
      </c>
      <c r="M23" s="106">
        <f t="shared" ref="M23:N23" si="6">M25</f>
        <v>0</v>
      </c>
      <c r="N23" s="106">
        <f t="shared" si="6"/>
        <v>0</v>
      </c>
    </row>
    <row r="24" spans="1:14" s="27" customFormat="1" ht="57" customHeight="1" x14ac:dyDescent="0.25">
      <c r="A24" s="456"/>
      <c r="B24" s="456"/>
      <c r="C24" s="453"/>
      <c r="D24" s="472"/>
      <c r="E24" s="483"/>
      <c r="F24" s="453"/>
      <c r="G24" s="453"/>
      <c r="H24" s="489"/>
      <c r="I24" s="456"/>
      <c r="J24" s="456"/>
      <c r="K24" s="106" t="s">
        <v>267</v>
      </c>
      <c r="L24" s="106">
        <f>L26</f>
        <v>9260</v>
      </c>
      <c r="M24" s="106">
        <f t="shared" ref="M24:N24" si="7">M26</f>
        <v>0</v>
      </c>
      <c r="N24" s="106">
        <f t="shared" si="7"/>
        <v>0</v>
      </c>
    </row>
    <row r="25" spans="1:14" s="27" customFormat="1" ht="27.75" customHeight="1" x14ac:dyDescent="0.2">
      <c r="A25" s="428" t="s">
        <v>94</v>
      </c>
      <c r="B25" s="457" t="s">
        <v>273</v>
      </c>
      <c r="C25" s="459" t="s">
        <v>189</v>
      </c>
      <c r="D25" s="461" t="s">
        <v>331</v>
      </c>
      <c r="E25" s="429" t="s">
        <v>506</v>
      </c>
      <c r="F25" s="463" t="s">
        <v>101</v>
      </c>
      <c r="G25" s="465">
        <v>1184</v>
      </c>
      <c r="H25" s="457" t="s">
        <v>194</v>
      </c>
      <c r="I25" s="428" t="s">
        <v>85</v>
      </c>
      <c r="J25" s="428" t="s">
        <v>85</v>
      </c>
      <c r="K25" s="110" t="s">
        <v>266</v>
      </c>
      <c r="L25" s="110">
        <v>9260</v>
      </c>
      <c r="M25" s="111">
        <v>0</v>
      </c>
      <c r="N25" s="111">
        <v>0</v>
      </c>
    </row>
    <row r="26" spans="1:14" s="27" customFormat="1" ht="27.75" customHeight="1" x14ac:dyDescent="0.2">
      <c r="A26" s="434"/>
      <c r="B26" s="458"/>
      <c r="C26" s="460"/>
      <c r="D26" s="462"/>
      <c r="E26" s="435"/>
      <c r="F26" s="464"/>
      <c r="G26" s="466"/>
      <c r="H26" s="458"/>
      <c r="I26" s="434"/>
      <c r="J26" s="434"/>
      <c r="K26" s="110" t="s">
        <v>267</v>
      </c>
      <c r="L26" s="110">
        <v>9260</v>
      </c>
      <c r="M26" s="111">
        <v>0</v>
      </c>
      <c r="N26" s="111">
        <v>0</v>
      </c>
    </row>
    <row r="27" spans="1:14" ht="31.5" customHeight="1" x14ac:dyDescent="0.25">
      <c r="A27" s="454" t="s">
        <v>94</v>
      </c>
      <c r="B27" s="454" t="s">
        <v>330</v>
      </c>
      <c r="C27" s="451" t="s">
        <v>13</v>
      </c>
      <c r="D27" s="470" t="s">
        <v>328</v>
      </c>
      <c r="E27" s="481" t="s">
        <v>196</v>
      </c>
      <c r="F27" s="451" t="s">
        <v>69</v>
      </c>
      <c r="G27" s="467">
        <f>G30</f>
        <v>0</v>
      </c>
      <c r="H27" s="487" t="s">
        <v>85</v>
      </c>
      <c r="I27" s="454" t="s">
        <v>327</v>
      </c>
      <c r="J27" s="454" t="s">
        <v>327</v>
      </c>
      <c r="K27" s="106" t="s">
        <v>265</v>
      </c>
      <c r="L27" s="106">
        <f>L30</f>
        <v>0</v>
      </c>
      <c r="M27" s="106">
        <f t="shared" ref="M27:N27" si="8">M30</f>
        <v>5159.7700000000004</v>
      </c>
      <c r="N27" s="106">
        <f t="shared" si="8"/>
        <v>5159.7700000000004</v>
      </c>
    </row>
    <row r="28" spans="1:14" ht="31.5" customHeight="1" x14ac:dyDescent="0.25">
      <c r="A28" s="455"/>
      <c r="B28" s="455"/>
      <c r="C28" s="452"/>
      <c r="D28" s="471"/>
      <c r="E28" s="482"/>
      <c r="F28" s="452"/>
      <c r="G28" s="468"/>
      <c r="H28" s="488"/>
      <c r="I28" s="455"/>
      <c r="J28" s="455"/>
      <c r="K28" s="106" t="s">
        <v>266</v>
      </c>
      <c r="L28" s="106">
        <v>0</v>
      </c>
      <c r="M28" s="106">
        <v>0</v>
      </c>
      <c r="N28" s="106">
        <v>0</v>
      </c>
    </row>
    <row r="29" spans="1:14" ht="31.5" customHeight="1" x14ac:dyDescent="0.25">
      <c r="A29" s="456"/>
      <c r="B29" s="456"/>
      <c r="C29" s="453"/>
      <c r="D29" s="472"/>
      <c r="E29" s="483"/>
      <c r="F29" s="453"/>
      <c r="G29" s="469"/>
      <c r="H29" s="489"/>
      <c r="I29" s="456"/>
      <c r="J29" s="456"/>
      <c r="K29" s="106" t="s">
        <v>267</v>
      </c>
      <c r="L29" s="106">
        <f>L30</f>
        <v>0</v>
      </c>
      <c r="M29" s="106">
        <f t="shared" ref="M29:N29" si="9">M30</f>
        <v>5159.7700000000004</v>
      </c>
      <c r="N29" s="106">
        <f t="shared" si="9"/>
        <v>5159.7700000000004</v>
      </c>
    </row>
    <row r="30" spans="1:14" s="27" customFormat="1" ht="55.5" customHeight="1" x14ac:dyDescent="0.2">
      <c r="A30" s="107" t="s">
        <v>94</v>
      </c>
      <c r="B30" s="107" t="s">
        <v>330</v>
      </c>
      <c r="C30" s="112" t="s">
        <v>189</v>
      </c>
      <c r="D30" s="109" t="s">
        <v>329</v>
      </c>
      <c r="E30" s="108" t="s">
        <v>196</v>
      </c>
      <c r="F30" s="94" t="s">
        <v>69</v>
      </c>
      <c r="G30" s="94">
        <v>0</v>
      </c>
      <c r="H30" s="107" t="s">
        <v>85</v>
      </c>
      <c r="I30" s="107" t="s">
        <v>327</v>
      </c>
      <c r="J30" s="107" t="s">
        <v>327</v>
      </c>
      <c r="K30" s="110" t="s">
        <v>267</v>
      </c>
      <c r="L30" s="96">
        <v>0</v>
      </c>
      <c r="M30" s="111">
        <v>5159.7700000000004</v>
      </c>
      <c r="N30" s="111">
        <v>5159.7700000000004</v>
      </c>
    </row>
    <row r="31" spans="1:14" s="44" customFormat="1" ht="120" customHeight="1" x14ac:dyDescent="0.25">
      <c r="A31" s="454" t="s">
        <v>94</v>
      </c>
      <c r="B31" s="454" t="s">
        <v>273</v>
      </c>
      <c r="C31" s="454" t="s">
        <v>13</v>
      </c>
      <c r="D31" s="521" t="s">
        <v>283</v>
      </c>
      <c r="E31" s="117" t="s">
        <v>542</v>
      </c>
      <c r="F31" s="162" t="s">
        <v>69</v>
      </c>
      <c r="G31" s="163" t="str">
        <f>G34</f>
        <v>250</v>
      </c>
      <c r="H31" s="161" t="s">
        <v>85</v>
      </c>
      <c r="I31" s="161" t="s">
        <v>85</v>
      </c>
      <c r="J31" s="161" t="s">
        <v>85</v>
      </c>
      <c r="K31" s="83" t="s">
        <v>265</v>
      </c>
      <c r="L31" s="97">
        <f>L32+L33</f>
        <v>4843.4400000000005</v>
      </c>
      <c r="M31" s="97">
        <f>M32+M33</f>
        <v>0</v>
      </c>
      <c r="N31" s="97">
        <f t="shared" ref="N31" si="10">N32+N33</f>
        <v>0</v>
      </c>
    </row>
    <row r="32" spans="1:14" s="44" customFormat="1" ht="58.5" customHeight="1" x14ac:dyDescent="0.25">
      <c r="A32" s="455"/>
      <c r="B32" s="455"/>
      <c r="C32" s="455"/>
      <c r="D32" s="522"/>
      <c r="E32" s="524" t="s">
        <v>543</v>
      </c>
      <c r="F32" s="474"/>
      <c r="G32" s="474" t="str">
        <f>G35</f>
        <v>115</v>
      </c>
      <c r="H32" s="473" t="s">
        <v>85</v>
      </c>
      <c r="I32" s="473" t="s">
        <v>85</v>
      </c>
      <c r="J32" s="473" t="s">
        <v>85</v>
      </c>
      <c r="K32" s="83" t="s">
        <v>266</v>
      </c>
      <c r="L32" s="97">
        <f>L34+L36</f>
        <v>4843.4400000000005</v>
      </c>
      <c r="M32" s="97">
        <f t="shared" ref="M32:N32" si="11">M34+M36</f>
        <v>0</v>
      </c>
      <c r="N32" s="97">
        <f t="shared" si="11"/>
        <v>0</v>
      </c>
    </row>
    <row r="33" spans="1:14" s="44" customFormat="1" ht="58.5" customHeight="1" x14ac:dyDescent="0.25">
      <c r="A33" s="456"/>
      <c r="B33" s="456"/>
      <c r="C33" s="456"/>
      <c r="D33" s="523"/>
      <c r="E33" s="524"/>
      <c r="F33" s="474"/>
      <c r="G33" s="474"/>
      <c r="H33" s="473"/>
      <c r="I33" s="473"/>
      <c r="J33" s="473"/>
      <c r="K33" s="83" t="s">
        <v>267</v>
      </c>
      <c r="L33" s="97">
        <f>L35</f>
        <v>0</v>
      </c>
      <c r="M33" s="97">
        <f>M35</f>
        <v>0</v>
      </c>
      <c r="N33" s="97">
        <f t="shared" ref="N33" si="12">N35</f>
        <v>0</v>
      </c>
    </row>
    <row r="34" spans="1:14" ht="79.5" customHeight="1" x14ac:dyDescent="0.25">
      <c r="A34" s="428" t="s">
        <v>94</v>
      </c>
      <c r="B34" s="428" t="s">
        <v>273</v>
      </c>
      <c r="C34" s="520" t="s">
        <v>325</v>
      </c>
      <c r="D34" s="429" t="s">
        <v>503</v>
      </c>
      <c r="E34" s="46" t="s">
        <v>544</v>
      </c>
      <c r="F34" s="433" t="s">
        <v>69</v>
      </c>
      <c r="G34" s="102" t="s">
        <v>582</v>
      </c>
      <c r="H34" s="428" t="s">
        <v>492</v>
      </c>
      <c r="I34" s="123" t="s">
        <v>85</v>
      </c>
      <c r="J34" s="123" t="s">
        <v>85</v>
      </c>
      <c r="K34" s="90" t="s">
        <v>266</v>
      </c>
      <c r="L34" s="90">
        <v>4804.38</v>
      </c>
      <c r="M34" s="89">
        <v>0</v>
      </c>
      <c r="N34" s="71">
        <v>0</v>
      </c>
    </row>
    <row r="35" spans="1:14" ht="79.5" customHeight="1" x14ac:dyDescent="0.25">
      <c r="A35" s="434"/>
      <c r="B35" s="434"/>
      <c r="C35" s="520"/>
      <c r="D35" s="430"/>
      <c r="E35" s="126" t="s">
        <v>545</v>
      </c>
      <c r="F35" s="437"/>
      <c r="G35" s="119" t="s">
        <v>583</v>
      </c>
      <c r="H35" s="434"/>
      <c r="I35" s="123" t="s">
        <v>85</v>
      </c>
      <c r="J35" s="123" t="s">
        <v>85</v>
      </c>
      <c r="K35" s="90" t="s">
        <v>267</v>
      </c>
      <c r="L35" s="90">
        <v>0</v>
      </c>
      <c r="M35" s="89">
        <v>0</v>
      </c>
      <c r="N35" s="71">
        <v>0</v>
      </c>
    </row>
    <row r="36" spans="1:14" ht="24" customHeight="1" x14ac:dyDescent="0.25">
      <c r="A36" s="428" t="s">
        <v>94</v>
      </c>
      <c r="B36" s="428" t="s">
        <v>273</v>
      </c>
      <c r="C36" s="429" t="s">
        <v>424</v>
      </c>
      <c r="D36" s="429" t="s">
        <v>584</v>
      </c>
      <c r="E36" s="429" t="s">
        <v>585</v>
      </c>
      <c r="F36" s="433" t="s">
        <v>69</v>
      </c>
      <c r="G36" s="129" t="s">
        <v>85</v>
      </c>
      <c r="H36" s="428" t="s">
        <v>194</v>
      </c>
      <c r="I36" s="175" t="s">
        <v>85</v>
      </c>
      <c r="J36" s="175" t="s">
        <v>85</v>
      </c>
      <c r="K36" s="90" t="s">
        <v>266</v>
      </c>
      <c r="L36" s="90">
        <v>39.06</v>
      </c>
      <c r="M36" s="89"/>
      <c r="N36" s="71"/>
    </row>
    <row r="37" spans="1:14" ht="24" customHeight="1" x14ac:dyDescent="0.25">
      <c r="A37" s="434"/>
      <c r="B37" s="434"/>
      <c r="C37" s="435"/>
      <c r="D37" s="435"/>
      <c r="E37" s="435"/>
      <c r="F37" s="437"/>
      <c r="G37" s="129" t="s">
        <v>85</v>
      </c>
      <c r="H37" s="434"/>
      <c r="I37" s="175" t="s">
        <v>85</v>
      </c>
      <c r="J37" s="175"/>
      <c r="K37" s="90" t="s">
        <v>267</v>
      </c>
      <c r="L37" s="90">
        <v>0</v>
      </c>
      <c r="M37" s="89">
        <v>0</v>
      </c>
      <c r="N37" s="71">
        <v>0</v>
      </c>
    </row>
    <row r="38" spans="1:14" ht="25.5" customHeight="1" x14ac:dyDescent="0.25">
      <c r="A38" s="454" t="s">
        <v>94</v>
      </c>
      <c r="B38" s="454" t="str">
        <f>B41</f>
        <v>73459</v>
      </c>
      <c r="C38" s="451" t="s">
        <v>13</v>
      </c>
      <c r="D38" s="470" t="s">
        <v>364</v>
      </c>
      <c r="E38" s="475" t="s">
        <v>186</v>
      </c>
      <c r="F38" s="451" t="s">
        <v>101</v>
      </c>
      <c r="G38" s="451">
        <f>G41</f>
        <v>0</v>
      </c>
      <c r="H38" s="454" t="s">
        <v>85</v>
      </c>
      <c r="I38" s="454" t="s">
        <v>256</v>
      </c>
      <c r="J38" s="454" t="s">
        <v>253</v>
      </c>
      <c r="K38" s="72" t="s">
        <v>265</v>
      </c>
      <c r="L38" s="72">
        <f>L39+L40</f>
        <v>0</v>
      </c>
      <c r="M38" s="72">
        <f t="shared" ref="M38:N38" si="13">M39+M40</f>
        <v>10589.42</v>
      </c>
      <c r="N38" s="72">
        <f t="shared" si="13"/>
        <v>0</v>
      </c>
    </row>
    <row r="39" spans="1:14" ht="25.5" customHeight="1" x14ac:dyDescent="0.25">
      <c r="A39" s="455"/>
      <c r="B39" s="452"/>
      <c r="C39" s="452"/>
      <c r="D39" s="471"/>
      <c r="E39" s="476"/>
      <c r="F39" s="452"/>
      <c r="G39" s="452"/>
      <c r="H39" s="455"/>
      <c r="I39" s="455"/>
      <c r="J39" s="455"/>
      <c r="K39" s="72" t="s">
        <v>266</v>
      </c>
      <c r="L39" s="72">
        <v>0</v>
      </c>
      <c r="M39" s="72">
        <v>0</v>
      </c>
      <c r="N39" s="72">
        <v>0</v>
      </c>
    </row>
    <row r="40" spans="1:14" ht="25.5" customHeight="1" x14ac:dyDescent="0.25">
      <c r="A40" s="456"/>
      <c r="B40" s="453"/>
      <c r="C40" s="453"/>
      <c r="D40" s="472"/>
      <c r="E40" s="477"/>
      <c r="F40" s="453"/>
      <c r="G40" s="453"/>
      <c r="H40" s="456"/>
      <c r="I40" s="456"/>
      <c r="J40" s="456"/>
      <c r="K40" s="72" t="s">
        <v>267</v>
      </c>
      <c r="L40" s="72">
        <f>L41</f>
        <v>0</v>
      </c>
      <c r="M40" s="72">
        <f t="shared" ref="M40:N40" si="14">M41</f>
        <v>10589.42</v>
      </c>
      <c r="N40" s="72">
        <f t="shared" si="14"/>
        <v>0</v>
      </c>
    </row>
    <row r="41" spans="1:14" ht="44.25" customHeight="1" x14ac:dyDescent="0.25">
      <c r="A41" s="98" t="s">
        <v>94</v>
      </c>
      <c r="B41" s="98" t="s">
        <v>508</v>
      </c>
      <c r="C41" s="118" t="s">
        <v>507</v>
      </c>
      <c r="D41" s="120" t="s">
        <v>509</v>
      </c>
      <c r="E41" s="127" t="s">
        <v>186</v>
      </c>
      <c r="F41" s="125" t="s">
        <v>101</v>
      </c>
      <c r="G41" s="125">
        <v>0</v>
      </c>
      <c r="H41" s="98" t="s">
        <v>85</v>
      </c>
      <c r="I41" s="98" t="s">
        <v>256</v>
      </c>
      <c r="J41" s="98" t="s">
        <v>253</v>
      </c>
      <c r="K41" s="90" t="s">
        <v>267</v>
      </c>
      <c r="L41" s="90">
        <v>0</v>
      </c>
      <c r="M41" s="89">
        <v>10589.42</v>
      </c>
      <c r="N41" s="71">
        <v>0</v>
      </c>
    </row>
    <row r="42" spans="1:14" ht="62.25" customHeight="1" x14ac:dyDescent="0.25">
      <c r="A42" s="454" t="s">
        <v>94</v>
      </c>
      <c r="B42" s="454" t="s">
        <v>336</v>
      </c>
      <c r="C42" s="451" t="s">
        <v>13</v>
      </c>
      <c r="D42" s="470" t="s">
        <v>333</v>
      </c>
      <c r="E42" s="481" t="s">
        <v>547</v>
      </c>
      <c r="F42" s="451" t="s">
        <v>101</v>
      </c>
      <c r="G42" s="451">
        <f>SUM(G45:G45)</f>
        <v>1</v>
      </c>
      <c r="H42" s="487" t="s">
        <v>85</v>
      </c>
      <c r="I42" s="454" t="s">
        <v>256</v>
      </c>
      <c r="J42" s="454" t="s">
        <v>256</v>
      </c>
      <c r="K42" s="106" t="s">
        <v>265</v>
      </c>
      <c r="L42" s="106">
        <f>SUM(L45:L45)</f>
        <v>800</v>
      </c>
      <c r="M42" s="106">
        <v>800</v>
      </c>
      <c r="N42" s="106">
        <v>800</v>
      </c>
    </row>
    <row r="43" spans="1:14" ht="62.25" customHeight="1" x14ac:dyDescent="0.25">
      <c r="A43" s="455"/>
      <c r="B43" s="455"/>
      <c r="C43" s="452"/>
      <c r="D43" s="471"/>
      <c r="E43" s="482"/>
      <c r="F43" s="452"/>
      <c r="G43" s="452"/>
      <c r="H43" s="488"/>
      <c r="I43" s="455"/>
      <c r="J43" s="455"/>
      <c r="K43" s="106" t="s">
        <v>266</v>
      </c>
      <c r="L43" s="106">
        <v>0</v>
      </c>
      <c r="M43" s="106">
        <v>0</v>
      </c>
      <c r="N43" s="106">
        <v>0</v>
      </c>
    </row>
    <row r="44" spans="1:14" ht="62.25" customHeight="1" x14ac:dyDescent="0.25">
      <c r="A44" s="456"/>
      <c r="B44" s="456"/>
      <c r="C44" s="453"/>
      <c r="D44" s="472"/>
      <c r="E44" s="483"/>
      <c r="F44" s="453"/>
      <c r="G44" s="453"/>
      <c r="H44" s="489"/>
      <c r="I44" s="456"/>
      <c r="J44" s="456"/>
      <c r="K44" s="106" t="s">
        <v>267</v>
      </c>
      <c r="L44" s="106">
        <f>L45</f>
        <v>800</v>
      </c>
      <c r="M44" s="106">
        <f t="shared" ref="M44:N44" si="15">M45</f>
        <v>800</v>
      </c>
      <c r="N44" s="106">
        <f t="shared" si="15"/>
        <v>800</v>
      </c>
    </row>
    <row r="45" spans="1:14" s="66" customFormat="1" ht="27.75" customHeight="1" x14ac:dyDescent="0.2">
      <c r="A45" s="45" t="s">
        <v>94</v>
      </c>
      <c r="B45" s="45" t="s">
        <v>336</v>
      </c>
      <c r="C45" s="101" t="s">
        <v>171</v>
      </c>
      <c r="D45" s="103" t="s">
        <v>334</v>
      </c>
      <c r="E45" s="46" t="s">
        <v>205</v>
      </c>
      <c r="F45" s="47" t="s">
        <v>101</v>
      </c>
      <c r="G45" s="47">
        <v>1</v>
      </c>
      <c r="H45" s="45" t="s">
        <v>194</v>
      </c>
      <c r="I45" s="45" t="s">
        <v>256</v>
      </c>
      <c r="J45" s="45" t="s">
        <v>256</v>
      </c>
      <c r="K45" s="84" t="s">
        <v>267</v>
      </c>
      <c r="L45" s="71">
        <v>800</v>
      </c>
      <c r="M45" s="71">
        <v>800</v>
      </c>
      <c r="N45" s="71">
        <v>800</v>
      </c>
    </row>
    <row r="46" spans="1:14" ht="50.25" customHeight="1" x14ac:dyDescent="0.25">
      <c r="A46" s="454" t="s">
        <v>94</v>
      </c>
      <c r="B46" s="454" t="s">
        <v>336</v>
      </c>
      <c r="C46" s="451" t="s">
        <v>13</v>
      </c>
      <c r="D46" s="478" t="s">
        <v>335</v>
      </c>
      <c r="E46" s="481" t="s">
        <v>548</v>
      </c>
      <c r="F46" s="451" t="s">
        <v>101</v>
      </c>
      <c r="G46" s="467">
        <f>SUM(G49:G52)</f>
        <v>4</v>
      </c>
      <c r="H46" s="467" t="s">
        <v>85</v>
      </c>
      <c r="I46" s="484" t="str">
        <f>I50</f>
        <v>1</v>
      </c>
      <c r="J46" s="484" t="str">
        <f>J50</f>
        <v>1</v>
      </c>
      <c r="K46" s="113" t="s">
        <v>265</v>
      </c>
      <c r="L46" s="113">
        <f>L48</f>
        <v>1588.1110000000001</v>
      </c>
      <c r="M46" s="113">
        <f>M47+M48</f>
        <v>800</v>
      </c>
      <c r="N46" s="113">
        <f>N47+N48</f>
        <v>800</v>
      </c>
    </row>
    <row r="47" spans="1:14" ht="50.25" customHeight="1" x14ac:dyDescent="0.25">
      <c r="A47" s="455"/>
      <c r="B47" s="455"/>
      <c r="C47" s="452"/>
      <c r="D47" s="479"/>
      <c r="E47" s="482"/>
      <c r="F47" s="452"/>
      <c r="G47" s="468"/>
      <c r="H47" s="468"/>
      <c r="I47" s="485"/>
      <c r="J47" s="485"/>
      <c r="K47" s="113" t="s">
        <v>266</v>
      </c>
      <c r="L47" s="113">
        <v>0</v>
      </c>
      <c r="M47" s="113">
        <v>0</v>
      </c>
      <c r="N47" s="113">
        <v>0</v>
      </c>
    </row>
    <row r="48" spans="1:14" ht="50.25" customHeight="1" x14ac:dyDescent="0.25">
      <c r="A48" s="456"/>
      <c r="B48" s="456"/>
      <c r="C48" s="453"/>
      <c r="D48" s="480"/>
      <c r="E48" s="483"/>
      <c r="F48" s="453"/>
      <c r="G48" s="469"/>
      <c r="H48" s="469"/>
      <c r="I48" s="486"/>
      <c r="J48" s="486"/>
      <c r="K48" s="113" t="s">
        <v>267</v>
      </c>
      <c r="L48" s="113">
        <f>L49+L50+L51+L52+L53</f>
        <v>1588.1110000000001</v>
      </c>
      <c r="M48" s="113">
        <v>800</v>
      </c>
      <c r="N48" s="113">
        <v>800</v>
      </c>
    </row>
    <row r="49" spans="1:14" s="27" customFormat="1" ht="31.5" customHeight="1" x14ac:dyDescent="0.2">
      <c r="A49" s="178" t="s">
        <v>94</v>
      </c>
      <c r="B49" s="178" t="s">
        <v>508</v>
      </c>
      <c r="C49" s="207" t="s">
        <v>507</v>
      </c>
      <c r="D49" s="188" t="s">
        <v>639</v>
      </c>
      <c r="E49" s="46" t="s">
        <v>205</v>
      </c>
      <c r="F49" s="129" t="s">
        <v>101</v>
      </c>
      <c r="G49" s="129">
        <v>1</v>
      </c>
      <c r="H49" s="176" t="s">
        <v>194</v>
      </c>
      <c r="I49" s="176" t="s">
        <v>256</v>
      </c>
      <c r="J49" s="176" t="s">
        <v>256</v>
      </c>
      <c r="K49" s="84" t="s">
        <v>267</v>
      </c>
      <c r="L49" s="67">
        <v>266.12</v>
      </c>
      <c r="M49" s="180">
        <v>0</v>
      </c>
      <c r="N49" s="180">
        <v>0</v>
      </c>
    </row>
    <row r="50" spans="1:14" s="40" customFormat="1" ht="28.5" customHeight="1" x14ac:dyDescent="0.2">
      <c r="A50" s="99" t="s">
        <v>94</v>
      </c>
      <c r="B50" s="107" t="s">
        <v>336</v>
      </c>
      <c r="C50" s="114" t="s">
        <v>172</v>
      </c>
      <c r="D50" s="211" t="s">
        <v>766</v>
      </c>
      <c r="E50" s="114" t="s">
        <v>205</v>
      </c>
      <c r="F50" s="94" t="s">
        <v>101</v>
      </c>
      <c r="G50" s="94">
        <v>1</v>
      </c>
      <c r="H50" s="176" t="s">
        <v>194</v>
      </c>
      <c r="I50" s="107" t="s">
        <v>256</v>
      </c>
      <c r="J50" s="107" t="s">
        <v>256</v>
      </c>
      <c r="K50" s="115" t="s">
        <v>267</v>
      </c>
      <c r="L50" s="68">
        <v>524.19100000000003</v>
      </c>
      <c r="M50" s="111">
        <v>0</v>
      </c>
      <c r="N50" s="111">
        <v>0</v>
      </c>
    </row>
    <row r="51" spans="1:14" s="40" customFormat="1" ht="28.5" customHeight="1" x14ac:dyDescent="0.2">
      <c r="A51" s="99" t="s">
        <v>94</v>
      </c>
      <c r="B51" s="107" t="s">
        <v>336</v>
      </c>
      <c r="C51" s="114" t="s">
        <v>778</v>
      </c>
      <c r="D51" s="256" t="s">
        <v>480</v>
      </c>
      <c r="E51" s="114" t="s">
        <v>205</v>
      </c>
      <c r="F51" s="94" t="s">
        <v>101</v>
      </c>
      <c r="G51" s="94">
        <v>1</v>
      </c>
      <c r="H51" s="176" t="s">
        <v>194</v>
      </c>
      <c r="I51" s="107" t="s">
        <v>256</v>
      </c>
      <c r="J51" s="107" t="s">
        <v>256</v>
      </c>
      <c r="K51" s="115" t="s">
        <v>267</v>
      </c>
      <c r="L51" s="68">
        <v>131.76</v>
      </c>
      <c r="M51" s="111">
        <v>0</v>
      </c>
      <c r="N51" s="111">
        <v>0</v>
      </c>
    </row>
    <row r="52" spans="1:14" s="27" customFormat="1" ht="38.25" x14ac:dyDescent="0.2">
      <c r="A52" s="99" t="s">
        <v>94</v>
      </c>
      <c r="B52" s="107" t="s">
        <v>336</v>
      </c>
      <c r="C52" s="114" t="s">
        <v>682</v>
      </c>
      <c r="D52" s="116" t="s">
        <v>767</v>
      </c>
      <c r="E52" s="114" t="s">
        <v>205</v>
      </c>
      <c r="F52" s="94" t="s">
        <v>101</v>
      </c>
      <c r="G52" s="94">
        <v>1</v>
      </c>
      <c r="H52" s="176" t="s">
        <v>194</v>
      </c>
      <c r="I52" s="107" t="s">
        <v>256</v>
      </c>
      <c r="J52" s="107" t="s">
        <v>256</v>
      </c>
      <c r="K52" s="115" t="s">
        <v>267</v>
      </c>
      <c r="L52" s="56">
        <v>621.01</v>
      </c>
      <c r="M52" s="56">
        <v>0</v>
      </c>
      <c r="N52" s="56">
        <v>0</v>
      </c>
    </row>
    <row r="53" spans="1:14" ht="25.5" customHeight="1" x14ac:dyDescent="0.25">
      <c r="A53" s="257" t="s">
        <v>94</v>
      </c>
      <c r="B53" s="257" t="s">
        <v>273</v>
      </c>
      <c r="C53" s="257" t="s">
        <v>424</v>
      </c>
      <c r="D53" s="257" t="s">
        <v>584</v>
      </c>
      <c r="E53" s="116" t="s">
        <v>205</v>
      </c>
      <c r="F53" s="258" t="s">
        <v>101</v>
      </c>
      <c r="G53" s="258" t="s">
        <v>85</v>
      </c>
      <c r="H53" s="258" t="s">
        <v>194</v>
      </c>
      <c r="I53" s="258" t="s">
        <v>85</v>
      </c>
      <c r="J53" s="258" t="s">
        <v>85</v>
      </c>
      <c r="K53" s="212" t="s">
        <v>267</v>
      </c>
      <c r="L53" s="56">
        <v>45.03</v>
      </c>
      <c r="M53" s="56">
        <v>0</v>
      </c>
      <c r="N53" s="56">
        <v>0</v>
      </c>
    </row>
    <row r="54" spans="1:14" x14ac:dyDescent="0.25">
      <c r="L54" s="259"/>
      <c r="M54" s="259"/>
      <c r="N54" s="259"/>
    </row>
  </sheetData>
  <mergeCells count="141">
    <mergeCell ref="A17:A19"/>
    <mergeCell ref="B17:B19"/>
    <mergeCell ref="D22:D24"/>
    <mergeCell ref="E22:E24"/>
    <mergeCell ref="F22:F24"/>
    <mergeCell ref="A34:A35"/>
    <mergeCell ref="B34:B35"/>
    <mergeCell ref="C34:C35"/>
    <mergeCell ref="D34:D35"/>
    <mergeCell ref="F34:F35"/>
    <mergeCell ref="D27:D29"/>
    <mergeCell ref="A31:A33"/>
    <mergeCell ref="B31:B33"/>
    <mergeCell ref="C31:C33"/>
    <mergeCell ref="D31:D33"/>
    <mergeCell ref="E32:E33"/>
    <mergeCell ref="F32:F33"/>
    <mergeCell ref="A10:A12"/>
    <mergeCell ref="B10:B12"/>
    <mergeCell ref="C10:C12"/>
    <mergeCell ref="D10:D12"/>
    <mergeCell ref="E10:E12"/>
    <mergeCell ref="D17:D19"/>
    <mergeCell ref="E17:E19"/>
    <mergeCell ref="G22:G24"/>
    <mergeCell ref="H22:H24"/>
    <mergeCell ref="A22:A24"/>
    <mergeCell ref="B22:B24"/>
    <mergeCell ref="C22:C24"/>
    <mergeCell ref="A20:A21"/>
    <mergeCell ref="B20:B21"/>
    <mergeCell ref="C20:C21"/>
    <mergeCell ref="D20:D21"/>
    <mergeCell ref="E20:E21"/>
    <mergeCell ref="F20:F21"/>
    <mergeCell ref="C17:C19"/>
    <mergeCell ref="G13:G15"/>
    <mergeCell ref="A13:A15"/>
    <mergeCell ref="B13:B15"/>
    <mergeCell ref="C13:C15"/>
    <mergeCell ref="D13:D15"/>
    <mergeCell ref="E13:E15"/>
    <mergeCell ref="G17:G19"/>
    <mergeCell ref="G20:G21"/>
    <mergeCell ref="F17:F19"/>
    <mergeCell ref="H27:H29"/>
    <mergeCell ref="I27:I29"/>
    <mergeCell ref="J27:J29"/>
    <mergeCell ref="J13:J15"/>
    <mergeCell ref="J17:J19"/>
    <mergeCell ref="J25:J26"/>
    <mergeCell ref="J22:J24"/>
    <mergeCell ref="H17:H19"/>
    <mergeCell ref="I17:I19"/>
    <mergeCell ref="H20:H21"/>
    <mergeCell ref="I20:I21"/>
    <mergeCell ref="H13:H15"/>
    <mergeCell ref="I13:I15"/>
    <mergeCell ref="J20:J21"/>
    <mergeCell ref="I22:I24"/>
    <mergeCell ref="E27:E29"/>
    <mergeCell ref="F10:F12"/>
    <mergeCell ref="F13:F15"/>
    <mergeCell ref="N6:N8"/>
    <mergeCell ref="M2:N2"/>
    <mergeCell ref="A3:N3"/>
    <mergeCell ref="A5:A8"/>
    <mergeCell ref="B5:B8"/>
    <mergeCell ref="C5:C8"/>
    <mergeCell ref="D5:D8"/>
    <mergeCell ref="K5:N5"/>
    <mergeCell ref="E6:E8"/>
    <mergeCell ref="F6:F8"/>
    <mergeCell ref="E5:J5"/>
    <mergeCell ref="G6:H6"/>
    <mergeCell ref="G7:H7"/>
    <mergeCell ref="I6:I8"/>
    <mergeCell ref="J6:J8"/>
    <mergeCell ref="K6:K8"/>
    <mergeCell ref="L6:L8"/>
    <mergeCell ref="M6:M8"/>
    <mergeCell ref="J10:J12"/>
    <mergeCell ref="G10:G12"/>
    <mergeCell ref="H10:H12"/>
    <mergeCell ref="I10:I12"/>
    <mergeCell ref="J42:J44"/>
    <mergeCell ref="A46:A48"/>
    <mergeCell ref="B46:B48"/>
    <mergeCell ref="C46:C48"/>
    <mergeCell ref="D46:D48"/>
    <mergeCell ref="E46:E48"/>
    <mergeCell ref="F46:F48"/>
    <mergeCell ref="G46:G48"/>
    <mergeCell ref="H46:H48"/>
    <mergeCell ref="I46:I48"/>
    <mergeCell ref="J46:J48"/>
    <mergeCell ref="F42:F44"/>
    <mergeCell ref="G42:G44"/>
    <mergeCell ref="A42:A44"/>
    <mergeCell ref="B42:B44"/>
    <mergeCell ref="C42:C44"/>
    <mergeCell ref="D42:D44"/>
    <mergeCell ref="E42:E44"/>
    <mergeCell ref="H42:H44"/>
    <mergeCell ref="I42:I44"/>
    <mergeCell ref="J38:J40"/>
    <mergeCell ref="A25:A26"/>
    <mergeCell ref="B25:B26"/>
    <mergeCell ref="C25:C26"/>
    <mergeCell ref="D25:D26"/>
    <mergeCell ref="E25:E26"/>
    <mergeCell ref="F25:F26"/>
    <mergeCell ref="G25:G26"/>
    <mergeCell ref="H25:H26"/>
    <mergeCell ref="I25:I26"/>
    <mergeCell ref="F27:F29"/>
    <mergeCell ref="G27:G29"/>
    <mergeCell ref="A38:A40"/>
    <mergeCell ref="B38:B40"/>
    <mergeCell ref="C38:C40"/>
    <mergeCell ref="D38:D40"/>
    <mergeCell ref="H38:H40"/>
    <mergeCell ref="J32:J33"/>
    <mergeCell ref="H34:H35"/>
    <mergeCell ref="G32:G33"/>
    <mergeCell ref="H32:H33"/>
    <mergeCell ref="I32:I33"/>
    <mergeCell ref="E38:E40"/>
    <mergeCell ref="F38:F40"/>
    <mergeCell ref="G38:G40"/>
    <mergeCell ref="I38:I40"/>
    <mergeCell ref="A27:A29"/>
    <mergeCell ref="B27:B29"/>
    <mergeCell ref="C27:C29"/>
    <mergeCell ref="A36:A37"/>
    <mergeCell ref="B36:B37"/>
    <mergeCell ref="C36:C37"/>
    <mergeCell ref="H36:H37"/>
    <mergeCell ref="E36:E37"/>
    <mergeCell ref="F36:F37"/>
    <mergeCell ref="D36:D37"/>
  </mergeCells>
  <phoneticPr fontId="23" type="noConversion"/>
  <printOptions horizontalCentered="1"/>
  <pageMargins left="0.25" right="0.25" top="0.75" bottom="0.75" header="0.3" footer="0.3"/>
  <pageSetup paperSize="9" scale="4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N49"/>
  <sheetViews>
    <sheetView view="pageBreakPreview" topLeftCell="A29" zoomScale="70" zoomScaleNormal="70" zoomScaleSheetLayoutView="70" workbookViewId="0">
      <selection activeCell="L46" sqref="L46:L49"/>
    </sheetView>
  </sheetViews>
  <sheetFormatPr defaultColWidth="8.85546875" defaultRowHeight="15.75" x14ac:dyDescent="0.25"/>
  <cols>
    <col min="1" max="2" width="15.140625" style="25" customWidth="1"/>
    <col min="3" max="3" width="38.28515625" style="25" customWidth="1"/>
    <col min="4" max="4" width="53.85546875" style="25" customWidth="1"/>
    <col min="5" max="5" width="24.28515625" style="27" customWidth="1"/>
    <col min="6" max="6" width="11.140625" style="36" customWidth="1"/>
    <col min="7" max="7" width="16" style="36" customWidth="1"/>
    <col min="8" max="10" width="14.85546875" style="36" customWidth="1"/>
    <col min="11" max="11" width="18.28515625" style="48" customWidth="1"/>
    <col min="12" max="12" width="15.5703125" style="48" customWidth="1"/>
    <col min="13" max="13" width="16.140625" style="48" customWidth="1"/>
    <col min="14" max="14" width="15.5703125" style="48" customWidth="1"/>
    <col min="15" max="16384" width="8.85546875" style="25"/>
  </cols>
  <sheetData>
    <row r="2" spans="1:14" ht="51" customHeight="1" x14ac:dyDescent="0.25">
      <c r="M2" s="352" t="s">
        <v>217</v>
      </c>
      <c r="N2" s="353"/>
    </row>
    <row r="3" spans="1:14" ht="20.25" customHeight="1" x14ac:dyDescent="0.25">
      <c r="A3" s="354" t="s">
        <v>247</v>
      </c>
      <c r="B3" s="354"/>
      <c r="C3" s="354"/>
      <c r="D3" s="354"/>
      <c r="E3" s="354"/>
      <c r="F3" s="354"/>
      <c r="G3" s="354"/>
      <c r="H3" s="354"/>
      <c r="I3" s="354"/>
      <c r="J3" s="354"/>
      <c r="K3" s="354"/>
      <c r="L3" s="354"/>
      <c r="M3" s="354"/>
      <c r="N3" s="354"/>
    </row>
    <row r="4" spans="1:14" ht="15.75" customHeight="1" x14ac:dyDescent="0.25"/>
    <row r="5" spans="1:14" ht="30" customHeight="1" x14ac:dyDescent="0.25">
      <c r="A5" s="309" t="s">
        <v>91</v>
      </c>
      <c r="B5" s="309" t="s">
        <v>4</v>
      </c>
      <c r="C5" s="355" t="s">
        <v>50</v>
      </c>
      <c r="D5" s="355" t="s">
        <v>89</v>
      </c>
      <c r="E5" s="349" t="s">
        <v>17</v>
      </c>
      <c r="F5" s="360"/>
      <c r="G5" s="360"/>
      <c r="H5" s="360"/>
      <c r="I5" s="535"/>
      <c r="J5" s="536"/>
      <c r="K5" s="362" t="s">
        <v>213</v>
      </c>
      <c r="L5" s="363"/>
      <c r="M5" s="363"/>
      <c r="N5" s="364"/>
    </row>
    <row r="6" spans="1:14" ht="30" customHeight="1" x14ac:dyDescent="0.25">
      <c r="A6" s="309"/>
      <c r="B6" s="309"/>
      <c r="C6" s="358"/>
      <c r="D6" s="358"/>
      <c r="E6" s="355" t="s">
        <v>18</v>
      </c>
      <c r="F6" s="355" t="s">
        <v>88</v>
      </c>
      <c r="G6" s="349" t="s">
        <v>90</v>
      </c>
      <c r="H6" s="535"/>
      <c r="I6" s="535"/>
      <c r="J6" s="536"/>
      <c r="K6" s="365" t="s">
        <v>268</v>
      </c>
      <c r="L6" s="346" t="s">
        <v>251</v>
      </c>
      <c r="M6" s="346" t="s">
        <v>252</v>
      </c>
      <c r="N6" s="346" t="s">
        <v>269</v>
      </c>
    </row>
    <row r="7" spans="1:14" ht="30" customHeight="1" x14ac:dyDescent="0.25">
      <c r="A7" s="309"/>
      <c r="B7" s="309"/>
      <c r="C7" s="358"/>
      <c r="D7" s="358"/>
      <c r="E7" s="534"/>
      <c r="F7" s="534"/>
      <c r="G7" s="349" t="s">
        <v>251</v>
      </c>
      <c r="H7" s="536"/>
      <c r="I7" s="355" t="s">
        <v>252</v>
      </c>
      <c r="J7" s="355" t="s">
        <v>269</v>
      </c>
      <c r="K7" s="527"/>
      <c r="L7" s="527"/>
      <c r="M7" s="527"/>
      <c r="N7" s="527"/>
    </row>
    <row r="8" spans="1:14" ht="39" customHeight="1" x14ac:dyDescent="0.25">
      <c r="A8" s="309"/>
      <c r="B8" s="309"/>
      <c r="C8" s="533"/>
      <c r="D8" s="359"/>
      <c r="E8" s="533"/>
      <c r="F8" s="533"/>
      <c r="G8" s="24"/>
      <c r="H8" s="69" t="s">
        <v>54</v>
      </c>
      <c r="I8" s="526"/>
      <c r="J8" s="526"/>
      <c r="K8" s="528"/>
      <c r="L8" s="528"/>
      <c r="M8" s="528"/>
      <c r="N8" s="528"/>
    </row>
    <row r="9" spans="1:14" x14ac:dyDescent="0.25">
      <c r="A9" s="28">
        <v>1</v>
      </c>
      <c r="B9" s="28">
        <v>2</v>
      </c>
      <c r="C9" s="28">
        <v>3</v>
      </c>
      <c r="D9" s="28">
        <v>4</v>
      </c>
      <c r="E9" s="28">
        <v>5</v>
      </c>
      <c r="F9" s="24">
        <v>6</v>
      </c>
      <c r="G9" s="24">
        <v>7</v>
      </c>
      <c r="H9" s="24">
        <v>8</v>
      </c>
      <c r="I9" s="24">
        <v>9</v>
      </c>
      <c r="J9" s="24">
        <v>10</v>
      </c>
      <c r="K9" s="28">
        <v>11</v>
      </c>
      <c r="L9" s="28">
        <v>12</v>
      </c>
      <c r="M9" s="28">
        <v>13</v>
      </c>
      <c r="N9" s="28">
        <v>14</v>
      </c>
    </row>
    <row r="10" spans="1:14" ht="27.75" customHeight="1" x14ac:dyDescent="0.3">
      <c r="A10" s="328" t="s">
        <v>96</v>
      </c>
      <c r="B10" s="328" t="s">
        <v>13</v>
      </c>
      <c r="C10" s="416" t="s">
        <v>13</v>
      </c>
      <c r="D10" s="529" t="s">
        <v>235</v>
      </c>
      <c r="E10" s="531" t="s">
        <v>13</v>
      </c>
      <c r="F10" s="416" t="s">
        <v>13</v>
      </c>
      <c r="G10" s="416" t="s">
        <v>13</v>
      </c>
      <c r="H10" s="328" t="s">
        <v>13</v>
      </c>
      <c r="I10" s="328" t="s">
        <v>13</v>
      </c>
      <c r="J10" s="328" t="s">
        <v>13</v>
      </c>
      <c r="K10" s="54" t="s">
        <v>265</v>
      </c>
      <c r="L10" s="54">
        <f>L11+L12</f>
        <v>73320.331000000006</v>
      </c>
      <c r="M10" s="54">
        <f>M11+M12</f>
        <v>81632.513000000006</v>
      </c>
      <c r="N10" s="54">
        <f>N11+N12</f>
        <v>80705</v>
      </c>
    </row>
    <row r="11" spans="1:14" ht="27.75" customHeight="1" x14ac:dyDescent="0.3">
      <c r="A11" s="329"/>
      <c r="B11" s="329"/>
      <c r="C11" s="417"/>
      <c r="D11" s="530"/>
      <c r="E11" s="532"/>
      <c r="F11" s="417"/>
      <c r="G11" s="417"/>
      <c r="H11" s="329"/>
      <c r="I11" s="329"/>
      <c r="J11" s="329"/>
      <c r="K11" s="54" t="s">
        <v>266</v>
      </c>
      <c r="L11" s="54">
        <f t="shared" ref="L11:N12" si="0">L14+L18+L23+L38+L44</f>
        <v>32230.879210000003</v>
      </c>
      <c r="M11" s="54">
        <f t="shared" si="0"/>
        <v>20345</v>
      </c>
      <c r="N11" s="54">
        <f t="shared" si="0"/>
        <v>45266</v>
      </c>
    </row>
    <row r="12" spans="1:14" ht="27.75" customHeight="1" x14ac:dyDescent="0.3">
      <c r="A12" s="329"/>
      <c r="B12" s="329"/>
      <c r="C12" s="417"/>
      <c r="D12" s="530"/>
      <c r="E12" s="532"/>
      <c r="F12" s="417"/>
      <c r="G12" s="417"/>
      <c r="H12" s="329"/>
      <c r="I12" s="329"/>
      <c r="J12" s="329"/>
      <c r="K12" s="54" t="s">
        <v>267</v>
      </c>
      <c r="L12" s="54">
        <f t="shared" si="0"/>
        <v>41089.451789999999</v>
      </c>
      <c r="M12" s="54">
        <f t="shared" si="0"/>
        <v>61287.513000000006</v>
      </c>
      <c r="N12" s="54">
        <f t="shared" si="0"/>
        <v>35439</v>
      </c>
    </row>
    <row r="13" spans="1:14" ht="66" customHeight="1" x14ac:dyDescent="0.25">
      <c r="A13" s="316" t="s">
        <v>96</v>
      </c>
      <c r="B13" s="316" t="s">
        <v>312</v>
      </c>
      <c r="C13" s="319" t="s">
        <v>13</v>
      </c>
      <c r="D13" s="406" t="s">
        <v>323</v>
      </c>
      <c r="E13" s="386" t="s">
        <v>793</v>
      </c>
      <c r="F13" s="319" t="s">
        <v>69</v>
      </c>
      <c r="G13" s="343">
        <v>6075</v>
      </c>
      <c r="H13" s="316" t="s">
        <v>85</v>
      </c>
      <c r="I13" s="343">
        <v>6075</v>
      </c>
      <c r="J13" s="343">
        <v>6075</v>
      </c>
      <c r="K13" s="55" t="s">
        <v>265</v>
      </c>
      <c r="L13" s="55">
        <f>L16</f>
        <v>29356.153999999999</v>
      </c>
      <c r="M13" s="55">
        <f t="shared" ref="M13:N13" si="1">M16</f>
        <v>30162.159</v>
      </c>
      <c r="N13" s="55">
        <f t="shared" si="1"/>
        <v>29539</v>
      </c>
    </row>
    <row r="14" spans="1:14" ht="66" customHeight="1" x14ac:dyDescent="0.25">
      <c r="A14" s="317"/>
      <c r="B14" s="317"/>
      <c r="C14" s="320"/>
      <c r="D14" s="407"/>
      <c r="E14" s="387"/>
      <c r="F14" s="320"/>
      <c r="G14" s="344"/>
      <c r="H14" s="317"/>
      <c r="I14" s="344"/>
      <c r="J14" s="344"/>
      <c r="K14" s="55" t="s">
        <v>266</v>
      </c>
      <c r="L14" s="55">
        <v>0</v>
      </c>
      <c r="M14" s="55">
        <v>0</v>
      </c>
      <c r="N14" s="55">
        <v>0</v>
      </c>
    </row>
    <row r="15" spans="1:14" ht="66" customHeight="1" x14ac:dyDescent="0.25">
      <c r="A15" s="317"/>
      <c r="B15" s="317"/>
      <c r="C15" s="320"/>
      <c r="D15" s="407"/>
      <c r="E15" s="387"/>
      <c r="F15" s="320"/>
      <c r="G15" s="344"/>
      <c r="H15" s="317"/>
      <c r="I15" s="344"/>
      <c r="J15" s="344"/>
      <c r="K15" s="55" t="s">
        <v>267</v>
      </c>
      <c r="L15" s="55">
        <f>L16</f>
        <v>29356.153999999999</v>
      </c>
      <c r="M15" s="55">
        <f t="shared" ref="M15:N15" si="2">M16</f>
        <v>30162.159</v>
      </c>
      <c r="N15" s="55">
        <f t="shared" si="2"/>
        <v>29539</v>
      </c>
    </row>
    <row r="16" spans="1:14" s="27" customFormat="1" ht="53.25" customHeight="1" x14ac:dyDescent="0.2">
      <c r="A16" s="31" t="s">
        <v>96</v>
      </c>
      <c r="B16" s="31" t="s">
        <v>312</v>
      </c>
      <c r="C16" s="38" t="s">
        <v>314</v>
      </c>
      <c r="D16" s="29" t="s">
        <v>313</v>
      </c>
      <c r="E16" s="29" t="s">
        <v>794</v>
      </c>
      <c r="F16" s="265" t="s">
        <v>69</v>
      </c>
      <c r="G16" s="269">
        <v>6075</v>
      </c>
      <c r="H16" s="31" t="s">
        <v>194</v>
      </c>
      <c r="I16" s="269">
        <v>6075</v>
      </c>
      <c r="J16" s="31" t="s">
        <v>795</v>
      </c>
      <c r="K16" s="56" t="s">
        <v>267</v>
      </c>
      <c r="L16" s="67">
        <v>29356.153999999999</v>
      </c>
      <c r="M16" s="53">
        <v>30162.159</v>
      </c>
      <c r="N16" s="53">
        <v>29539</v>
      </c>
    </row>
    <row r="17" spans="1:14" ht="38.25" customHeight="1" x14ac:dyDescent="0.25">
      <c r="A17" s="454" t="s">
        <v>96</v>
      </c>
      <c r="B17" s="454" t="s">
        <v>13</v>
      </c>
      <c r="C17" s="451" t="s">
        <v>13</v>
      </c>
      <c r="D17" s="470" t="s">
        <v>364</v>
      </c>
      <c r="E17" s="128" t="s">
        <v>186</v>
      </c>
      <c r="F17" s="451" t="s">
        <v>101</v>
      </c>
      <c r="G17" s="122">
        <v>0</v>
      </c>
      <c r="H17" s="454" t="s">
        <v>85</v>
      </c>
      <c r="I17" s="121" t="s">
        <v>256</v>
      </c>
      <c r="J17" s="124" t="s">
        <v>253</v>
      </c>
      <c r="K17" s="72" t="s">
        <v>265</v>
      </c>
      <c r="L17" s="72">
        <f>L18+L19</f>
        <v>2751</v>
      </c>
      <c r="M17" s="72">
        <f t="shared" ref="M17:N17" si="3">M18+M19</f>
        <v>25203.649000000001</v>
      </c>
      <c r="N17" s="72">
        <f t="shared" si="3"/>
        <v>0</v>
      </c>
    </row>
    <row r="18" spans="1:14" ht="45" customHeight="1" x14ac:dyDescent="0.25">
      <c r="A18" s="455"/>
      <c r="B18" s="452"/>
      <c r="C18" s="452"/>
      <c r="D18" s="471"/>
      <c r="E18" s="475" t="s">
        <v>236</v>
      </c>
      <c r="F18" s="452"/>
      <c r="G18" s="474">
        <v>2</v>
      </c>
      <c r="H18" s="455"/>
      <c r="I18" s="473" t="s">
        <v>253</v>
      </c>
      <c r="J18" s="473" t="s">
        <v>253</v>
      </c>
      <c r="K18" s="72" t="s">
        <v>266</v>
      </c>
      <c r="L18" s="72">
        <v>0</v>
      </c>
      <c r="M18" s="72">
        <v>0</v>
      </c>
      <c r="N18" s="72">
        <v>0</v>
      </c>
    </row>
    <row r="19" spans="1:14" ht="39" customHeight="1" x14ac:dyDescent="0.25">
      <c r="A19" s="456"/>
      <c r="B19" s="453"/>
      <c r="C19" s="453"/>
      <c r="D19" s="472"/>
      <c r="E19" s="477"/>
      <c r="F19" s="453"/>
      <c r="G19" s="474"/>
      <c r="H19" s="456"/>
      <c r="I19" s="473"/>
      <c r="J19" s="473"/>
      <c r="K19" s="72" t="s">
        <v>267</v>
      </c>
      <c r="L19" s="72">
        <f>L20+L21</f>
        <v>2751</v>
      </c>
      <c r="M19" s="72">
        <f t="shared" ref="M19:N19" si="4">M20+M21</f>
        <v>25203.649000000001</v>
      </c>
      <c r="N19" s="72">
        <f t="shared" si="4"/>
        <v>0</v>
      </c>
    </row>
    <row r="20" spans="1:14" s="27" customFormat="1" ht="45.75" customHeight="1" x14ac:dyDescent="0.2">
      <c r="A20" s="35" t="s">
        <v>96</v>
      </c>
      <c r="B20" s="31" t="s">
        <v>315</v>
      </c>
      <c r="C20" s="38" t="s">
        <v>187</v>
      </c>
      <c r="D20" s="52" t="s">
        <v>510</v>
      </c>
      <c r="E20" s="30" t="s">
        <v>236</v>
      </c>
      <c r="F20" s="24" t="s">
        <v>101</v>
      </c>
      <c r="G20" s="24">
        <v>2</v>
      </c>
      <c r="H20" s="31" t="s">
        <v>194</v>
      </c>
      <c r="I20" s="31" t="s">
        <v>85</v>
      </c>
      <c r="J20" s="31" t="s">
        <v>85</v>
      </c>
      <c r="K20" s="56" t="s">
        <v>267</v>
      </c>
      <c r="L20" s="56">
        <v>2751</v>
      </c>
      <c r="M20" s="53">
        <v>0</v>
      </c>
      <c r="N20" s="53">
        <v>0</v>
      </c>
    </row>
    <row r="21" spans="1:14" s="27" customFormat="1" ht="42" customHeight="1" x14ac:dyDescent="0.2">
      <c r="A21" s="35" t="s">
        <v>96</v>
      </c>
      <c r="B21" s="31" t="s">
        <v>326</v>
      </c>
      <c r="C21" s="38" t="s">
        <v>146</v>
      </c>
      <c r="D21" s="51" t="s">
        <v>511</v>
      </c>
      <c r="E21" s="29" t="s">
        <v>186</v>
      </c>
      <c r="F21" s="24" t="s">
        <v>101</v>
      </c>
      <c r="G21" s="24">
        <v>0</v>
      </c>
      <c r="H21" s="31" t="s">
        <v>85</v>
      </c>
      <c r="I21" s="31" t="s">
        <v>256</v>
      </c>
      <c r="J21" s="31" t="s">
        <v>85</v>
      </c>
      <c r="K21" s="56" t="s">
        <v>267</v>
      </c>
      <c r="L21" s="56">
        <v>0</v>
      </c>
      <c r="M21" s="56">
        <v>25203.649000000001</v>
      </c>
      <c r="N21" s="53">
        <v>0</v>
      </c>
    </row>
    <row r="22" spans="1:14" ht="97.5" customHeight="1" x14ac:dyDescent="0.25">
      <c r="A22" s="316" t="s">
        <v>96</v>
      </c>
      <c r="B22" s="316" t="s">
        <v>316</v>
      </c>
      <c r="C22" s="319" t="s">
        <v>13</v>
      </c>
      <c r="D22" s="322" t="s">
        <v>317</v>
      </c>
      <c r="E22" s="86" t="s">
        <v>428</v>
      </c>
      <c r="F22" s="85" t="s">
        <v>101</v>
      </c>
      <c r="G22" s="85">
        <f>G25+G27+G29+G31+G33</f>
        <v>5</v>
      </c>
      <c r="H22" s="41" t="s">
        <v>85</v>
      </c>
      <c r="I22" s="41" t="s">
        <v>254</v>
      </c>
      <c r="J22" s="41" t="s">
        <v>254</v>
      </c>
      <c r="K22" s="55" t="s">
        <v>265</v>
      </c>
      <c r="L22" s="55">
        <f>SUM(L23:L24)</f>
        <v>36499.997000000003</v>
      </c>
      <c r="M22" s="55">
        <f>M23+M24</f>
        <v>26245</v>
      </c>
      <c r="N22" s="55">
        <f>N23+N24</f>
        <v>51166</v>
      </c>
    </row>
    <row r="23" spans="1:14" ht="62.25" customHeight="1" x14ac:dyDescent="0.25">
      <c r="A23" s="317"/>
      <c r="B23" s="317"/>
      <c r="C23" s="320"/>
      <c r="D23" s="323"/>
      <c r="E23" s="525" t="s">
        <v>427</v>
      </c>
      <c r="F23" s="319" t="s">
        <v>101</v>
      </c>
      <c r="G23" s="319">
        <f>G26+G28+G30+G32+G34</f>
        <v>4</v>
      </c>
      <c r="H23" s="316" t="s">
        <v>85</v>
      </c>
      <c r="I23" s="316" t="s">
        <v>258</v>
      </c>
      <c r="J23" s="316" t="s">
        <v>258</v>
      </c>
      <c r="K23" s="55" t="s">
        <v>266</v>
      </c>
      <c r="L23" s="55">
        <f>L25+L27+L29+L31+L33+L35</f>
        <v>32230.879210000003</v>
      </c>
      <c r="M23" s="55">
        <v>20345</v>
      </c>
      <c r="N23" s="55">
        <v>45266</v>
      </c>
    </row>
    <row r="24" spans="1:14" ht="32.25" customHeight="1" x14ac:dyDescent="0.25">
      <c r="A24" s="317"/>
      <c r="B24" s="317"/>
      <c r="C24" s="320"/>
      <c r="D24" s="323"/>
      <c r="E24" s="525"/>
      <c r="F24" s="321"/>
      <c r="G24" s="321"/>
      <c r="H24" s="318"/>
      <c r="I24" s="318"/>
      <c r="J24" s="318"/>
      <c r="K24" s="55" t="s">
        <v>267</v>
      </c>
      <c r="L24" s="55">
        <f>L26+L28+L30+L32+L34+L36</f>
        <v>4269.1177900000002</v>
      </c>
      <c r="M24" s="55">
        <v>5900</v>
      </c>
      <c r="N24" s="55">
        <v>5900</v>
      </c>
    </row>
    <row r="25" spans="1:14" s="27" customFormat="1" ht="17.25" customHeight="1" x14ac:dyDescent="0.2">
      <c r="A25" s="374" t="s">
        <v>96</v>
      </c>
      <c r="B25" s="374" t="s">
        <v>316</v>
      </c>
      <c r="C25" s="378" t="s">
        <v>144</v>
      </c>
      <c r="D25" s="393" t="s">
        <v>448</v>
      </c>
      <c r="E25" s="30" t="s">
        <v>205</v>
      </c>
      <c r="F25" s="196" t="s">
        <v>101</v>
      </c>
      <c r="G25" s="196">
        <v>1</v>
      </c>
      <c r="H25" s="195" t="s">
        <v>261</v>
      </c>
      <c r="I25" s="195" t="s">
        <v>85</v>
      </c>
      <c r="J25" s="195" t="s">
        <v>85</v>
      </c>
      <c r="K25" s="56" t="s">
        <v>266</v>
      </c>
      <c r="L25" s="67">
        <v>2243.85</v>
      </c>
      <c r="M25" s="53">
        <v>0</v>
      </c>
      <c r="N25" s="53">
        <v>0</v>
      </c>
    </row>
    <row r="26" spans="1:14" s="27" customFormat="1" ht="17.25" customHeight="1" x14ac:dyDescent="0.2">
      <c r="A26" s="375"/>
      <c r="B26" s="375"/>
      <c r="C26" s="379"/>
      <c r="D26" s="394"/>
      <c r="E26" s="30" t="s">
        <v>205</v>
      </c>
      <c r="F26" s="196" t="s">
        <v>101</v>
      </c>
      <c r="G26" s="196">
        <v>1</v>
      </c>
      <c r="H26" s="195" t="s">
        <v>261</v>
      </c>
      <c r="I26" s="195" t="s">
        <v>85</v>
      </c>
      <c r="J26" s="195" t="s">
        <v>85</v>
      </c>
      <c r="K26" s="56" t="s">
        <v>267</v>
      </c>
      <c r="L26" s="67">
        <v>297.20999999999998</v>
      </c>
      <c r="M26" s="53">
        <v>0</v>
      </c>
      <c r="N26" s="53">
        <v>0</v>
      </c>
    </row>
    <row r="27" spans="1:14" s="27" customFormat="1" ht="15.75" customHeight="1" x14ac:dyDescent="0.2">
      <c r="A27" s="374" t="s">
        <v>96</v>
      </c>
      <c r="B27" s="374" t="s">
        <v>316</v>
      </c>
      <c r="C27" s="378" t="s">
        <v>145</v>
      </c>
      <c r="D27" s="393" t="s">
        <v>447</v>
      </c>
      <c r="E27" s="30" t="s">
        <v>205</v>
      </c>
      <c r="F27" s="196" t="s">
        <v>101</v>
      </c>
      <c r="G27" s="196">
        <v>1</v>
      </c>
      <c r="H27" s="195" t="s">
        <v>261</v>
      </c>
      <c r="I27" s="195" t="s">
        <v>85</v>
      </c>
      <c r="J27" s="195" t="s">
        <v>85</v>
      </c>
      <c r="K27" s="56" t="s">
        <v>266</v>
      </c>
      <c r="L27" s="68">
        <v>2873.83</v>
      </c>
      <c r="M27" s="53">
        <v>0</v>
      </c>
      <c r="N27" s="53">
        <v>0</v>
      </c>
    </row>
    <row r="28" spans="1:14" s="27" customFormat="1" ht="16.5" customHeight="1" x14ac:dyDescent="0.2">
      <c r="A28" s="375"/>
      <c r="B28" s="375"/>
      <c r="C28" s="379"/>
      <c r="D28" s="394"/>
      <c r="E28" s="30" t="s">
        <v>205</v>
      </c>
      <c r="F28" s="196" t="s">
        <v>101</v>
      </c>
      <c r="G28" s="196">
        <v>1</v>
      </c>
      <c r="H28" s="195" t="s">
        <v>261</v>
      </c>
      <c r="I28" s="195" t="s">
        <v>85</v>
      </c>
      <c r="J28" s="195" t="s">
        <v>85</v>
      </c>
      <c r="K28" s="56" t="s">
        <v>267</v>
      </c>
      <c r="L28" s="68">
        <v>380.65</v>
      </c>
      <c r="M28" s="53">
        <v>0</v>
      </c>
      <c r="N28" s="53">
        <v>0</v>
      </c>
    </row>
    <row r="29" spans="1:14" s="27" customFormat="1" ht="19.5" customHeight="1" x14ac:dyDescent="0.2">
      <c r="A29" s="374" t="s">
        <v>96</v>
      </c>
      <c r="B29" s="374" t="s">
        <v>316</v>
      </c>
      <c r="C29" s="378" t="s">
        <v>429</v>
      </c>
      <c r="D29" s="393" t="s">
        <v>630</v>
      </c>
      <c r="E29" s="30" t="s">
        <v>205</v>
      </c>
      <c r="F29" s="196" t="s">
        <v>101</v>
      </c>
      <c r="G29" s="196">
        <v>1</v>
      </c>
      <c r="H29" s="195" t="s">
        <v>261</v>
      </c>
      <c r="I29" s="195" t="s">
        <v>85</v>
      </c>
      <c r="J29" s="195" t="s">
        <v>85</v>
      </c>
      <c r="K29" s="56" t="s">
        <v>266</v>
      </c>
      <c r="L29" s="67">
        <v>5057.3500000000004</v>
      </c>
      <c r="M29" s="53">
        <v>0</v>
      </c>
      <c r="N29" s="53">
        <v>0</v>
      </c>
    </row>
    <row r="30" spans="1:14" s="27" customFormat="1" ht="21.75" customHeight="1" x14ac:dyDescent="0.2">
      <c r="A30" s="375"/>
      <c r="B30" s="375"/>
      <c r="C30" s="379"/>
      <c r="D30" s="394"/>
      <c r="E30" s="30" t="s">
        <v>205</v>
      </c>
      <c r="F30" s="196" t="s">
        <v>101</v>
      </c>
      <c r="G30" s="196">
        <v>1</v>
      </c>
      <c r="H30" s="195" t="s">
        <v>261</v>
      </c>
      <c r="I30" s="195" t="s">
        <v>85</v>
      </c>
      <c r="J30" s="195" t="s">
        <v>85</v>
      </c>
      <c r="K30" s="56" t="s">
        <v>267</v>
      </c>
      <c r="L30" s="67">
        <v>669.88</v>
      </c>
      <c r="M30" s="53">
        <v>0</v>
      </c>
      <c r="N30" s="53">
        <v>0</v>
      </c>
    </row>
    <row r="31" spans="1:14" s="27" customFormat="1" ht="14.25" customHeight="1" x14ac:dyDescent="0.2">
      <c r="A31" s="374" t="s">
        <v>96</v>
      </c>
      <c r="B31" s="374" t="s">
        <v>316</v>
      </c>
      <c r="C31" s="378" t="s">
        <v>318</v>
      </c>
      <c r="D31" s="393" t="s">
        <v>430</v>
      </c>
      <c r="E31" s="30" t="s">
        <v>205</v>
      </c>
      <c r="F31" s="196" t="s">
        <v>101</v>
      </c>
      <c r="G31" s="196">
        <v>1</v>
      </c>
      <c r="H31" s="195" t="s">
        <v>261</v>
      </c>
      <c r="I31" s="195" t="s">
        <v>85</v>
      </c>
      <c r="J31" s="195" t="s">
        <v>85</v>
      </c>
      <c r="K31" s="56" t="s">
        <v>266</v>
      </c>
      <c r="L31" s="68">
        <v>5222.49</v>
      </c>
      <c r="M31" s="53">
        <v>0</v>
      </c>
      <c r="N31" s="53">
        <v>0</v>
      </c>
    </row>
    <row r="32" spans="1:14" s="27" customFormat="1" ht="16.5" customHeight="1" x14ac:dyDescent="0.2">
      <c r="A32" s="375"/>
      <c r="B32" s="375"/>
      <c r="C32" s="379"/>
      <c r="D32" s="394"/>
      <c r="E32" s="30" t="s">
        <v>205</v>
      </c>
      <c r="F32" s="196" t="s">
        <v>101</v>
      </c>
      <c r="G32" s="196">
        <v>0</v>
      </c>
      <c r="H32" s="195" t="s">
        <v>261</v>
      </c>
      <c r="I32" s="195" t="s">
        <v>85</v>
      </c>
      <c r="J32" s="195" t="s">
        <v>85</v>
      </c>
      <c r="K32" s="56" t="s">
        <v>267</v>
      </c>
      <c r="L32" s="68">
        <v>691.74</v>
      </c>
      <c r="M32" s="53">
        <v>0</v>
      </c>
      <c r="N32" s="53">
        <v>0</v>
      </c>
    </row>
    <row r="33" spans="1:14" s="65" customFormat="1" ht="36.75" customHeight="1" x14ac:dyDescent="0.2">
      <c r="A33" s="368" t="s">
        <v>96</v>
      </c>
      <c r="B33" s="374" t="s">
        <v>316</v>
      </c>
      <c r="C33" s="378" t="s">
        <v>147</v>
      </c>
      <c r="D33" s="440" t="s">
        <v>631</v>
      </c>
      <c r="E33" s="30" t="s">
        <v>205</v>
      </c>
      <c r="F33" s="64" t="s">
        <v>101</v>
      </c>
      <c r="G33" s="194">
        <v>1</v>
      </c>
      <c r="H33" s="195" t="s">
        <v>261</v>
      </c>
      <c r="I33" s="195" t="s">
        <v>85</v>
      </c>
      <c r="J33" s="195" t="s">
        <v>85</v>
      </c>
      <c r="K33" s="56" t="s">
        <v>266</v>
      </c>
      <c r="L33" s="68">
        <v>16700.488430000001</v>
      </c>
      <c r="M33" s="53">
        <v>0</v>
      </c>
      <c r="N33" s="53">
        <v>0</v>
      </c>
    </row>
    <row r="34" spans="1:14" s="65" customFormat="1" ht="42" customHeight="1" x14ac:dyDescent="0.2">
      <c r="A34" s="369"/>
      <c r="B34" s="375"/>
      <c r="C34" s="379"/>
      <c r="D34" s="441"/>
      <c r="E34" s="30" t="s">
        <v>205</v>
      </c>
      <c r="F34" s="64" t="s">
        <v>101</v>
      </c>
      <c r="G34" s="194">
        <v>1</v>
      </c>
      <c r="H34" s="195" t="s">
        <v>244</v>
      </c>
      <c r="I34" s="195" t="s">
        <v>85</v>
      </c>
      <c r="J34" s="195" t="s">
        <v>85</v>
      </c>
      <c r="K34" s="56" t="s">
        <v>267</v>
      </c>
      <c r="L34" s="68">
        <v>2212.03757</v>
      </c>
      <c r="M34" s="53">
        <v>0</v>
      </c>
      <c r="N34" s="53">
        <v>0</v>
      </c>
    </row>
    <row r="35" spans="1:14" s="65" customFormat="1" ht="18" customHeight="1" x14ac:dyDescent="0.2">
      <c r="A35" s="368" t="s">
        <v>96</v>
      </c>
      <c r="B35" s="374" t="s">
        <v>316</v>
      </c>
      <c r="C35" s="378" t="s">
        <v>424</v>
      </c>
      <c r="D35" s="440" t="s">
        <v>584</v>
      </c>
      <c r="E35" s="376" t="s">
        <v>205</v>
      </c>
      <c r="F35" s="444" t="s">
        <v>101</v>
      </c>
      <c r="G35" s="371">
        <v>0</v>
      </c>
      <c r="H35" s="374" t="s">
        <v>194</v>
      </c>
      <c r="I35" s="374" t="s">
        <v>85</v>
      </c>
      <c r="J35" s="374" t="s">
        <v>85</v>
      </c>
      <c r="K35" s="56" t="s">
        <v>266</v>
      </c>
      <c r="L35" s="68">
        <v>132.87078</v>
      </c>
      <c r="M35" s="53">
        <v>0</v>
      </c>
      <c r="N35" s="53">
        <v>0</v>
      </c>
    </row>
    <row r="36" spans="1:14" s="65" customFormat="1" ht="18" customHeight="1" x14ac:dyDescent="0.2">
      <c r="A36" s="369"/>
      <c r="B36" s="375"/>
      <c r="C36" s="379"/>
      <c r="D36" s="441"/>
      <c r="E36" s="377"/>
      <c r="F36" s="445"/>
      <c r="G36" s="372"/>
      <c r="H36" s="375"/>
      <c r="I36" s="375"/>
      <c r="J36" s="375"/>
      <c r="K36" s="56" t="s">
        <v>267</v>
      </c>
      <c r="L36" s="68">
        <v>17.60022</v>
      </c>
      <c r="M36" s="53">
        <v>0</v>
      </c>
      <c r="N36" s="53">
        <v>0</v>
      </c>
    </row>
    <row r="37" spans="1:14" ht="30" customHeight="1" x14ac:dyDescent="0.25">
      <c r="A37" s="317" t="s">
        <v>96</v>
      </c>
      <c r="B37" s="317" t="s">
        <v>316</v>
      </c>
      <c r="C37" s="320" t="s">
        <v>13</v>
      </c>
      <c r="D37" s="323" t="s">
        <v>321</v>
      </c>
      <c r="E37" s="326" t="s">
        <v>541</v>
      </c>
      <c r="F37" s="320" t="s">
        <v>101</v>
      </c>
      <c r="G37" s="320">
        <f>G40+G41+G42</f>
        <v>3</v>
      </c>
      <c r="H37" s="317" t="s">
        <v>85</v>
      </c>
      <c r="I37" s="317" t="s">
        <v>85</v>
      </c>
      <c r="J37" s="317" t="s">
        <v>85</v>
      </c>
      <c r="K37" s="222" t="s">
        <v>265</v>
      </c>
      <c r="L37" s="222">
        <f>L38+L39</f>
        <v>1121.53</v>
      </c>
      <c r="M37" s="222">
        <v>0</v>
      </c>
      <c r="N37" s="222">
        <v>0</v>
      </c>
    </row>
    <row r="38" spans="1:14" ht="30" customHeight="1" x14ac:dyDescent="0.25">
      <c r="A38" s="317"/>
      <c r="B38" s="317"/>
      <c r="C38" s="320"/>
      <c r="D38" s="323"/>
      <c r="E38" s="326"/>
      <c r="F38" s="320"/>
      <c r="G38" s="320"/>
      <c r="H38" s="317"/>
      <c r="I38" s="317"/>
      <c r="J38" s="317"/>
      <c r="K38" s="55" t="s">
        <v>266</v>
      </c>
      <c r="L38" s="55">
        <v>0</v>
      </c>
      <c r="M38" s="55">
        <v>0</v>
      </c>
      <c r="N38" s="55">
        <v>0</v>
      </c>
    </row>
    <row r="39" spans="1:14" ht="30" customHeight="1" x14ac:dyDescent="0.25">
      <c r="A39" s="317"/>
      <c r="B39" s="317"/>
      <c r="C39" s="320"/>
      <c r="D39" s="323"/>
      <c r="E39" s="326"/>
      <c r="F39" s="320"/>
      <c r="G39" s="320"/>
      <c r="H39" s="317"/>
      <c r="I39" s="317"/>
      <c r="J39" s="317"/>
      <c r="K39" s="55" t="s">
        <v>267</v>
      </c>
      <c r="L39" s="55">
        <f>L40+L41+L42</f>
        <v>1121.53</v>
      </c>
      <c r="M39" s="55">
        <v>21.704999999999998</v>
      </c>
      <c r="N39" s="55">
        <v>0</v>
      </c>
    </row>
    <row r="40" spans="1:14" s="27" customFormat="1" ht="15.75" customHeight="1" x14ac:dyDescent="0.2">
      <c r="A40" s="31" t="s">
        <v>96</v>
      </c>
      <c r="B40" s="182" t="s">
        <v>316</v>
      </c>
      <c r="C40" s="183" t="s">
        <v>318</v>
      </c>
      <c r="D40" s="87" t="s">
        <v>242</v>
      </c>
      <c r="E40" s="30" t="s">
        <v>205</v>
      </c>
      <c r="F40" s="185" t="s">
        <v>101</v>
      </c>
      <c r="G40" s="185">
        <v>1</v>
      </c>
      <c r="H40" s="184" t="s">
        <v>320</v>
      </c>
      <c r="I40" s="184" t="s">
        <v>85</v>
      </c>
      <c r="J40" s="184" t="s">
        <v>85</v>
      </c>
      <c r="K40" s="56" t="s">
        <v>267</v>
      </c>
      <c r="L40" s="67">
        <v>196</v>
      </c>
      <c r="M40" s="53">
        <v>0</v>
      </c>
      <c r="N40" s="53">
        <v>0</v>
      </c>
    </row>
    <row r="41" spans="1:14" s="27" customFormat="1" ht="18" customHeight="1" x14ac:dyDescent="0.2">
      <c r="A41" s="31" t="s">
        <v>96</v>
      </c>
      <c r="B41" s="182" t="s">
        <v>316</v>
      </c>
      <c r="C41" s="183" t="s">
        <v>319</v>
      </c>
      <c r="D41" s="87" t="s">
        <v>242</v>
      </c>
      <c r="E41" s="30" t="s">
        <v>205</v>
      </c>
      <c r="F41" s="185" t="s">
        <v>101</v>
      </c>
      <c r="G41" s="185">
        <v>1</v>
      </c>
      <c r="H41" s="184" t="s">
        <v>320</v>
      </c>
      <c r="I41" s="184" t="s">
        <v>85</v>
      </c>
      <c r="J41" s="184" t="s">
        <v>85</v>
      </c>
      <c r="K41" s="56" t="s">
        <v>267</v>
      </c>
      <c r="L41" s="67">
        <v>98</v>
      </c>
      <c r="M41" s="53">
        <v>0</v>
      </c>
      <c r="N41" s="53">
        <v>0</v>
      </c>
    </row>
    <row r="42" spans="1:14" s="27" customFormat="1" ht="17.25" customHeight="1" x14ac:dyDescent="0.2">
      <c r="A42" s="31" t="s">
        <v>96</v>
      </c>
      <c r="B42" s="182" t="s">
        <v>316</v>
      </c>
      <c r="C42" s="183" t="s">
        <v>187</v>
      </c>
      <c r="D42" s="87" t="s">
        <v>522</v>
      </c>
      <c r="E42" s="30" t="s">
        <v>205</v>
      </c>
      <c r="F42" s="185" t="s">
        <v>101</v>
      </c>
      <c r="G42" s="185">
        <v>1</v>
      </c>
      <c r="H42" s="184" t="s">
        <v>320</v>
      </c>
      <c r="I42" s="184" t="s">
        <v>85</v>
      </c>
      <c r="J42" s="184" t="s">
        <v>85</v>
      </c>
      <c r="K42" s="56" t="s">
        <v>267</v>
      </c>
      <c r="L42" s="67">
        <v>827.53</v>
      </c>
      <c r="M42" s="53">
        <v>0</v>
      </c>
      <c r="N42" s="53">
        <v>0</v>
      </c>
    </row>
    <row r="43" spans="1:14" ht="26.25" customHeight="1" x14ac:dyDescent="0.25">
      <c r="A43" s="316" t="s">
        <v>96</v>
      </c>
      <c r="B43" s="316" t="s">
        <v>316</v>
      </c>
      <c r="C43" s="319" t="s">
        <v>13</v>
      </c>
      <c r="D43" s="322" t="s">
        <v>322</v>
      </c>
      <c r="E43" s="325" t="s">
        <v>546</v>
      </c>
      <c r="F43" s="319" t="s">
        <v>101</v>
      </c>
      <c r="G43" s="319">
        <f>G46+G47+G48+G49</f>
        <v>4</v>
      </c>
      <c r="H43" s="316" t="s">
        <v>85</v>
      </c>
      <c r="I43" s="316" t="s">
        <v>253</v>
      </c>
      <c r="J43" s="316" t="s">
        <v>253</v>
      </c>
      <c r="K43" s="55" t="s">
        <v>265</v>
      </c>
      <c r="L43" s="55">
        <f>L46+L47+L48+L49</f>
        <v>3591.65</v>
      </c>
      <c r="M43" s="55">
        <f t="shared" ref="M43:N43" si="5">M46+M47+M48+M49</f>
        <v>0</v>
      </c>
      <c r="N43" s="55">
        <f t="shared" si="5"/>
        <v>0</v>
      </c>
    </row>
    <row r="44" spans="1:14" ht="26.25" customHeight="1" x14ac:dyDescent="0.25">
      <c r="A44" s="317"/>
      <c r="B44" s="317"/>
      <c r="C44" s="320"/>
      <c r="D44" s="323"/>
      <c r="E44" s="326"/>
      <c r="F44" s="320"/>
      <c r="G44" s="320"/>
      <c r="H44" s="317"/>
      <c r="I44" s="317"/>
      <c r="J44" s="317"/>
      <c r="K44" s="55" t="s">
        <v>266</v>
      </c>
      <c r="L44" s="55">
        <v>0</v>
      </c>
      <c r="M44" s="55">
        <v>0</v>
      </c>
      <c r="N44" s="55">
        <v>0</v>
      </c>
    </row>
    <row r="45" spans="1:14" ht="26.25" customHeight="1" x14ac:dyDescent="0.25">
      <c r="A45" s="318"/>
      <c r="B45" s="317"/>
      <c r="C45" s="320"/>
      <c r="D45" s="323"/>
      <c r="E45" s="326"/>
      <c r="F45" s="320"/>
      <c r="G45" s="320"/>
      <c r="H45" s="317"/>
      <c r="I45" s="317"/>
      <c r="J45" s="317"/>
      <c r="K45" s="55" t="s">
        <v>267</v>
      </c>
      <c r="L45" s="55">
        <f>L46+L47+L48+L49</f>
        <v>3591.65</v>
      </c>
      <c r="M45" s="55">
        <f t="shared" ref="M45:N45" si="6">M46+M47+M48+M49</f>
        <v>0</v>
      </c>
      <c r="N45" s="55">
        <f t="shared" si="6"/>
        <v>0</v>
      </c>
    </row>
    <row r="46" spans="1:14" s="65" customFormat="1" ht="20.25" customHeight="1" x14ac:dyDescent="0.2">
      <c r="A46" s="206" t="s">
        <v>96</v>
      </c>
      <c r="B46" s="208" t="s">
        <v>316</v>
      </c>
      <c r="C46" s="209" t="s">
        <v>144</v>
      </c>
      <c r="D46" s="174" t="s">
        <v>560</v>
      </c>
      <c r="E46" s="30" t="s">
        <v>205</v>
      </c>
      <c r="F46" s="210" t="s">
        <v>101</v>
      </c>
      <c r="G46" s="210">
        <v>1</v>
      </c>
      <c r="H46" s="208" t="s">
        <v>320</v>
      </c>
      <c r="I46" s="208" t="s">
        <v>85</v>
      </c>
      <c r="J46" s="208" t="s">
        <v>85</v>
      </c>
      <c r="K46" s="67" t="s">
        <v>267</v>
      </c>
      <c r="L46" s="67">
        <v>487.65</v>
      </c>
      <c r="M46" s="68">
        <v>0</v>
      </c>
      <c r="N46" s="68">
        <v>0</v>
      </c>
    </row>
    <row r="47" spans="1:14" s="65" customFormat="1" ht="30" customHeight="1" x14ac:dyDescent="0.2">
      <c r="A47" s="206" t="s">
        <v>96</v>
      </c>
      <c r="B47" s="208" t="s">
        <v>316</v>
      </c>
      <c r="C47" s="209" t="s">
        <v>676</v>
      </c>
      <c r="D47" s="211" t="s">
        <v>677</v>
      </c>
      <c r="E47" s="30" t="s">
        <v>205</v>
      </c>
      <c r="F47" s="210" t="s">
        <v>101</v>
      </c>
      <c r="G47" s="210">
        <v>1</v>
      </c>
      <c r="H47" s="208" t="s">
        <v>194</v>
      </c>
      <c r="I47" s="208" t="s">
        <v>85</v>
      </c>
      <c r="J47" s="208" t="s">
        <v>85</v>
      </c>
      <c r="K47" s="67" t="s">
        <v>267</v>
      </c>
      <c r="L47" s="67">
        <v>490</v>
      </c>
      <c r="M47" s="68">
        <v>0</v>
      </c>
      <c r="N47" s="68">
        <v>0</v>
      </c>
    </row>
    <row r="48" spans="1:14" s="27" customFormat="1" ht="63.75" x14ac:dyDescent="0.2">
      <c r="A48" s="206" t="s">
        <v>96</v>
      </c>
      <c r="B48" s="208" t="s">
        <v>316</v>
      </c>
      <c r="C48" s="29" t="s">
        <v>678</v>
      </c>
      <c r="D48" s="116" t="s">
        <v>679</v>
      </c>
      <c r="E48" s="30" t="s">
        <v>205</v>
      </c>
      <c r="F48" s="210" t="s">
        <v>101</v>
      </c>
      <c r="G48" s="210">
        <v>1</v>
      </c>
      <c r="H48" s="208" t="s">
        <v>194</v>
      </c>
      <c r="I48" s="208" t="s">
        <v>85</v>
      </c>
      <c r="J48" s="208" t="s">
        <v>85</v>
      </c>
      <c r="K48" s="67" t="s">
        <v>267</v>
      </c>
      <c r="L48" s="212">
        <v>2104</v>
      </c>
      <c r="M48" s="212">
        <v>0</v>
      </c>
      <c r="N48" s="212">
        <v>0</v>
      </c>
    </row>
    <row r="49" spans="1:14" s="27" customFormat="1" ht="25.5" x14ac:dyDescent="0.2">
      <c r="A49" s="206" t="s">
        <v>96</v>
      </c>
      <c r="B49" s="208" t="s">
        <v>316</v>
      </c>
      <c r="C49" s="116" t="s">
        <v>680</v>
      </c>
      <c r="D49" s="116" t="s">
        <v>681</v>
      </c>
      <c r="E49" s="30" t="s">
        <v>205</v>
      </c>
      <c r="F49" s="210" t="s">
        <v>101</v>
      </c>
      <c r="G49" s="210">
        <v>1</v>
      </c>
      <c r="H49" s="208" t="s">
        <v>194</v>
      </c>
      <c r="I49" s="208" t="s">
        <v>85</v>
      </c>
      <c r="J49" s="208" t="s">
        <v>85</v>
      </c>
      <c r="K49" s="67" t="s">
        <v>267</v>
      </c>
      <c r="L49" s="212">
        <v>510</v>
      </c>
      <c r="M49" s="212">
        <v>0</v>
      </c>
      <c r="N49" s="212">
        <v>0</v>
      </c>
    </row>
  </sheetData>
  <mergeCells count="108">
    <mergeCell ref="E18:E19"/>
    <mergeCell ref="G18:G19"/>
    <mergeCell ref="I18:I19"/>
    <mergeCell ref="J18:J19"/>
    <mergeCell ref="A17:A19"/>
    <mergeCell ref="B17:B19"/>
    <mergeCell ref="C17:C19"/>
    <mergeCell ref="D17:D19"/>
    <mergeCell ref="F17:F19"/>
    <mergeCell ref="H17:H19"/>
    <mergeCell ref="J13:J15"/>
    <mergeCell ref="A10:A12"/>
    <mergeCell ref="B10:B12"/>
    <mergeCell ref="C10:C12"/>
    <mergeCell ref="L6:L8"/>
    <mergeCell ref="M6:M8"/>
    <mergeCell ref="N6:N8"/>
    <mergeCell ref="M2:N2"/>
    <mergeCell ref="A3:N3"/>
    <mergeCell ref="A5:A8"/>
    <mergeCell ref="B5:B8"/>
    <mergeCell ref="C5:C8"/>
    <mergeCell ref="D5:D8"/>
    <mergeCell ref="K5:N5"/>
    <mergeCell ref="E6:E8"/>
    <mergeCell ref="F6:F8"/>
    <mergeCell ref="E5:J5"/>
    <mergeCell ref="G6:J6"/>
    <mergeCell ref="G7:H7"/>
    <mergeCell ref="I7:I8"/>
    <mergeCell ref="E13:E15"/>
    <mergeCell ref="A13:A15"/>
    <mergeCell ref="B13:B15"/>
    <mergeCell ref="C13:C15"/>
    <mergeCell ref="D13:D15"/>
    <mergeCell ref="F13:F15"/>
    <mergeCell ref="G13:G15"/>
    <mergeCell ref="H13:H15"/>
    <mergeCell ref="I13:I15"/>
    <mergeCell ref="I10:I12"/>
    <mergeCell ref="D10:D12"/>
    <mergeCell ref="E10:E12"/>
    <mergeCell ref="F10:F12"/>
    <mergeCell ref="G10:G12"/>
    <mergeCell ref="H10:H12"/>
    <mergeCell ref="J7:J8"/>
    <mergeCell ref="K6:K8"/>
    <mergeCell ref="J10:J12"/>
    <mergeCell ref="J43:J45"/>
    <mergeCell ref="A37:A39"/>
    <mergeCell ref="B37:B39"/>
    <mergeCell ref="C37:C39"/>
    <mergeCell ref="I37:I39"/>
    <mergeCell ref="E43:E45"/>
    <mergeCell ref="F43:F45"/>
    <mergeCell ref="G43:G45"/>
    <mergeCell ref="H43:H45"/>
    <mergeCell ref="A43:A45"/>
    <mergeCell ref="B43:B45"/>
    <mergeCell ref="C43:C45"/>
    <mergeCell ref="D43:D45"/>
    <mergeCell ref="D25:D26"/>
    <mergeCell ref="I43:I45"/>
    <mergeCell ref="B29:B30"/>
    <mergeCell ref="C29:C30"/>
    <mergeCell ref="D29:D30"/>
    <mergeCell ref="A31:A32"/>
    <mergeCell ref="B31:B32"/>
    <mergeCell ref="C31:C32"/>
    <mergeCell ref="J37:J39"/>
    <mergeCell ref="F23:F24"/>
    <mergeCell ref="D22:D24"/>
    <mergeCell ref="D33:D34"/>
    <mergeCell ref="D27:D28"/>
    <mergeCell ref="F35:F36"/>
    <mergeCell ref="G35:G36"/>
    <mergeCell ref="H35:H36"/>
    <mergeCell ref="I35:I36"/>
    <mergeCell ref="J35:J36"/>
    <mergeCell ref="E35:E36"/>
    <mergeCell ref="D35:D36"/>
    <mergeCell ref="D31:D32"/>
    <mergeCell ref="I23:I24"/>
    <mergeCell ref="G23:G24"/>
    <mergeCell ref="J23:J24"/>
    <mergeCell ref="A35:A36"/>
    <mergeCell ref="B35:B36"/>
    <mergeCell ref="C35:C36"/>
    <mergeCell ref="D37:D39"/>
    <mergeCell ref="E37:E39"/>
    <mergeCell ref="F37:F39"/>
    <mergeCell ref="G37:G39"/>
    <mergeCell ref="H37:H39"/>
    <mergeCell ref="H23:H24"/>
    <mergeCell ref="E23:E24"/>
    <mergeCell ref="A27:A28"/>
    <mergeCell ref="A33:A34"/>
    <mergeCell ref="B33:B34"/>
    <mergeCell ref="C33:C34"/>
    <mergeCell ref="A22:A24"/>
    <mergeCell ref="B22:B24"/>
    <mergeCell ref="C22:C24"/>
    <mergeCell ref="B27:B28"/>
    <mergeCell ref="C27:C28"/>
    <mergeCell ref="A29:A30"/>
    <mergeCell ref="A25:A26"/>
    <mergeCell ref="B25:B26"/>
    <mergeCell ref="C25:C26"/>
  </mergeCells>
  <phoneticPr fontId="23" type="noConversion"/>
  <printOptions horizontalCentered="1"/>
  <pageMargins left="0.25" right="0.25" top="0.75" bottom="0.75" header="0.3" footer="0.3"/>
  <pageSetup paperSize="9" scale="51"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N33"/>
  <sheetViews>
    <sheetView topLeftCell="A18" zoomScale="70" zoomScaleNormal="70" workbookViewId="0">
      <selection activeCell="G16" sqref="G16:G19"/>
    </sheetView>
  </sheetViews>
  <sheetFormatPr defaultColWidth="8.85546875" defaultRowHeight="15.75" x14ac:dyDescent="0.25"/>
  <cols>
    <col min="1" max="2" width="15.140625" style="25" customWidth="1"/>
    <col min="3" max="3" width="29.28515625" style="25" customWidth="1"/>
    <col min="4" max="4" width="53.85546875" style="25" customWidth="1"/>
    <col min="5" max="5" width="24.28515625" style="27" customWidth="1"/>
    <col min="6" max="6" width="11.140625" style="36" customWidth="1"/>
    <col min="7" max="7" width="11.42578125" style="36" customWidth="1"/>
    <col min="8" max="10" width="14.85546875" style="36" customWidth="1"/>
    <col min="11" max="14" width="18.42578125" style="48" customWidth="1"/>
    <col min="15" max="16384" width="8.85546875" style="25"/>
  </cols>
  <sheetData>
    <row r="2" spans="1:14" ht="57.75" customHeight="1" x14ac:dyDescent="0.25">
      <c r="M2" s="352" t="s">
        <v>431</v>
      </c>
      <c r="N2" s="353"/>
    </row>
    <row r="3" spans="1:14" ht="21" customHeight="1" x14ac:dyDescent="0.25">
      <c r="A3" s="354" t="s">
        <v>216</v>
      </c>
      <c r="B3" s="354"/>
      <c r="C3" s="354"/>
      <c r="D3" s="354"/>
      <c r="E3" s="354"/>
      <c r="F3" s="354"/>
      <c r="G3" s="354"/>
      <c r="H3" s="354"/>
      <c r="I3" s="354"/>
      <c r="J3" s="354"/>
      <c r="K3" s="354"/>
      <c r="L3" s="32"/>
      <c r="M3" s="32"/>
      <c r="N3" s="32"/>
    </row>
    <row r="4" spans="1:14" ht="15.75" customHeight="1" x14ac:dyDescent="0.25"/>
    <row r="5" spans="1:14" ht="30" customHeight="1" x14ac:dyDescent="0.25">
      <c r="A5" s="309" t="s">
        <v>91</v>
      </c>
      <c r="B5" s="309" t="s">
        <v>4</v>
      </c>
      <c r="C5" s="355" t="s">
        <v>50</v>
      </c>
      <c r="D5" s="355" t="s">
        <v>89</v>
      </c>
      <c r="E5" s="349" t="s">
        <v>17</v>
      </c>
      <c r="F5" s="360"/>
      <c r="G5" s="360"/>
      <c r="H5" s="360"/>
      <c r="I5" s="535"/>
      <c r="J5" s="536"/>
      <c r="K5" s="362" t="s">
        <v>213</v>
      </c>
      <c r="L5" s="363"/>
      <c r="M5" s="363"/>
      <c r="N5" s="364"/>
    </row>
    <row r="6" spans="1:14" ht="30" customHeight="1" x14ac:dyDescent="0.25">
      <c r="A6" s="309"/>
      <c r="B6" s="309"/>
      <c r="C6" s="358"/>
      <c r="D6" s="358"/>
      <c r="E6" s="355" t="s">
        <v>18</v>
      </c>
      <c r="F6" s="355" t="s">
        <v>88</v>
      </c>
      <c r="G6" s="349" t="s">
        <v>90</v>
      </c>
      <c r="H6" s="535"/>
      <c r="I6" s="535"/>
      <c r="J6" s="536"/>
      <c r="K6" s="365" t="s">
        <v>268</v>
      </c>
      <c r="L6" s="346" t="s">
        <v>251</v>
      </c>
      <c r="M6" s="346" t="s">
        <v>252</v>
      </c>
      <c r="N6" s="346" t="s">
        <v>269</v>
      </c>
    </row>
    <row r="7" spans="1:14" ht="30" customHeight="1" x14ac:dyDescent="0.25">
      <c r="A7" s="309"/>
      <c r="B7" s="309"/>
      <c r="C7" s="358"/>
      <c r="D7" s="358"/>
      <c r="E7" s="534"/>
      <c r="F7" s="534"/>
      <c r="G7" s="349" t="s">
        <v>251</v>
      </c>
      <c r="H7" s="536"/>
      <c r="I7" s="355" t="s">
        <v>252</v>
      </c>
      <c r="J7" s="355" t="s">
        <v>269</v>
      </c>
      <c r="K7" s="527"/>
      <c r="L7" s="527"/>
      <c r="M7" s="527"/>
      <c r="N7" s="527"/>
    </row>
    <row r="8" spans="1:14" x14ac:dyDescent="0.25">
      <c r="A8" s="309"/>
      <c r="B8" s="309"/>
      <c r="C8" s="533"/>
      <c r="D8" s="359"/>
      <c r="E8" s="533"/>
      <c r="F8" s="533"/>
      <c r="G8" s="24"/>
      <c r="H8" s="69" t="s">
        <v>54</v>
      </c>
      <c r="I8" s="526"/>
      <c r="J8" s="526"/>
      <c r="K8" s="528"/>
      <c r="L8" s="528"/>
      <c r="M8" s="528"/>
      <c r="N8" s="528"/>
    </row>
    <row r="9" spans="1:14" x14ac:dyDescent="0.25">
      <c r="A9" s="28">
        <v>1</v>
      </c>
      <c r="B9" s="28">
        <v>2</v>
      </c>
      <c r="C9" s="28">
        <v>3</v>
      </c>
      <c r="D9" s="28">
        <v>4</v>
      </c>
      <c r="E9" s="28">
        <v>5</v>
      </c>
      <c r="F9" s="24">
        <v>6</v>
      </c>
      <c r="G9" s="24">
        <v>7</v>
      </c>
      <c r="H9" s="24">
        <v>8</v>
      </c>
      <c r="I9" s="24">
        <v>9</v>
      </c>
      <c r="J9" s="24">
        <v>10</v>
      </c>
      <c r="K9" s="28">
        <v>11</v>
      </c>
      <c r="L9" s="28">
        <v>12</v>
      </c>
      <c r="M9" s="28">
        <v>13</v>
      </c>
      <c r="N9" s="28">
        <v>14</v>
      </c>
    </row>
    <row r="10" spans="1:14" ht="22.5" customHeight="1" x14ac:dyDescent="0.3">
      <c r="A10" s="328" t="s">
        <v>97</v>
      </c>
      <c r="B10" s="328" t="s">
        <v>13</v>
      </c>
      <c r="C10" s="416" t="s">
        <v>13</v>
      </c>
      <c r="D10" s="516" t="s">
        <v>98</v>
      </c>
      <c r="E10" s="531" t="s">
        <v>13</v>
      </c>
      <c r="F10" s="416" t="s">
        <v>13</v>
      </c>
      <c r="G10" s="328" t="s">
        <v>13</v>
      </c>
      <c r="H10" s="328" t="s">
        <v>13</v>
      </c>
      <c r="I10" s="328" t="s">
        <v>13</v>
      </c>
      <c r="J10" s="328" t="s">
        <v>13</v>
      </c>
      <c r="K10" s="79" t="s">
        <v>265</v>
      </c>
      <c r="L10" s="61">
        <f>L11+L12</f>
        <v>58319.41</v>
      </c>
      <c r="M10" s="61">
        <f t="shared" ref="M10:N12" si="0">M13+M20+M24</f>
        <v>0</v>
      </c>
      <c r="N10" s="61">
        <f t="shared" si="0"/>
        <v>1596.35</v>
      </c>
    </row>
    <row r="11" spans="1:14" ht="22.5" customHeight="1" x14ac:dyDescent="0.3">
      <c r="A11" s="329"/>
      <c r="B11" s="329"/>
      <c r="C11" s="417"/>
      <c r="D11" s="517"/>
      <c r="E11" s="532"/>
      <c r="F11" s="417"/>
      <c r="G11" s="329"/>
      <c r="H11" s="329"/>
      <c r="I11" s="329"/>
      <c r="J11" s="329"/>
      <c r="K11" s="79" t="s">
        <v>266</v>
      </c>
      <c r="L11" s="61">
        <f>L14+L21+L25</f>
        <v>57479.33</v>
      </c>
      <c r="M11" s="61">
        <f t="shared" si="0"/>
        <v>0</v>
      </c>
      <c r="N11" s="61">
        <f t="shared" si="0"/>
        <v>1596.35</v>
      </c>
    </row>
    <row r="12" spans="1:14" ht="22.5" customHeight="1" x14ac:dyDescent="0.3">
      <c r="A12" s="329"/>
      <c r="B12" s="329"/>
      <c r="C12" s="417"/>
      <c r="D12" s="517"/>
      <c r="E12" s="532"/>
      <c r="F12" s="417"/>
      <c r="G12" s="329"/>
      <c r="H12" s="329"/>
      <c r="I12" s="329"/>
      <c r="J12" s="329"/>
      <c r="K12" s="79" t="s">
        <v>267</v>
      </c>
      <c r="L12" s="61">
        <f>L15+L22+L26</f>
        <v>840.08</v>
      </c>
      <c r="M12" s="61">
        <f t="shared" si="0"/>
        <v>0</v>
      </c>
      <c r="N12" s="61">
        <f t="shared" si="0"/>
        <v>0</v>
      </c>
    </row>
    <row r="13" spans="1:14" ht="105.75" customHeight="1" x14ac:dyDescent="0.25">
      <c r="A13" s="316" t="s">
        <v>97</v>
      </c>
      <c r="B13" s="316" t="s">
        <v>280</v>
      </c>
      <c r="C13" s="319" t="s">
        <v>13</v>
      </c>
      <c r="D13" s="470" t="s">
        <v>305</v>
      </c>
      <c r="E13" s="386" t="s">
        <v>306</v>
      </c>
      <c r="F13" s="319" t="s">
        <v>101</v>
      </c>
      <c r="G13" s="319">
        <v>13</v>
      </c>
      <c r="H13" s="316" t="s">
        <v>85</v>
      </c>
      <c r="I13" s="316" t="s">
        <v>85</v>
      </c>
      <c r="J13" s="316" t="s">
        <v>85</v>
      </c>
      <c r="K13" s="80" t="s">
        <v>265</v>
      </c>
      <c r="L13" s="62">
        <f>L16+L17+L18+L19</f>
        <v>40075.900000000009</v>
      </c>
      <c r="M13" s="62">
        <f t="shared" ref="M13:N13" si="1">M16+M17+M18+M19</f>
        <v>0</v>
      </c>
      <c r="N13" s="62">
        <f t="shared" si="1"/>
        <v>0</v>
      </c>
    </row>
    <row r="14" spans="1:14" ht="105.75" customHeight="1" x14ac:dyDescent="0.25">
      <c r="A14" s="317"/>
      <c r="B14" s="317"/>
      <c r="C14" s="320"/>
      <c r="D14" s="471"/>
      <c r="E14" s="387"/>
      <c r="F14" s="320"/>
      <c r="G14" s="320"/>
      <c r="H14" s="317"/>
      <c r="I14" s="317"/>
      <c r="J14" s="317"/>
      <c r="K14" s="80" t="s">
        <v>266</v>
      </c>
      <c r="L14" s="62">
        <f>L16+L18</f>
        <v>40035.820000000007</v>
      </c>
      <c r="M14" s="62">
        <f t="shared" ref="M14:N14" si="2">M16+M18</f>
        <v>0</v>
      </c>
      <c r="N14" s="62">
        <f t="shared" si="2"/>
        <v>0</v>
      </c>
    </row>
    <row r="15" spans="1:14" ht="105.75" customHeight="1" x14ac:dyDescent="0.25">
      <c r="A15" s="317"/>
      <c r="B15" s="317"/>
      <c r="C15" s="320"/>
      <c r="D15" s="471"/>
      <c r="E15" s="387"/>
      <c r="F15" s="320"/>
      <c r="G15" s="320"/>
      <c r="H15" s="317"/>
      <c r="I15" s="317"/>
      <c r="J15" s="317"/>
      <c r="K15" s="80" t="s">
        <v>267</v>
      </c>
      <c r="L15" s="62">
        <f>L17+L19</f>
        <v>40.08</v>
      </c>
      <c r="M15" s="62">
        <f t="shared" ref="M15:N15" si="3">M17+M19</f>
        <v>0</v>
      </c>
      <c r="N15" s="62">
        <f t="shared" si="3"/>
        <v>0</v>
      </c>
    </row>
    <row r="16" spans="1:14" s="27" customFormat="1" ht="48" customHeight="1" x14ac:dyDescent="0.2">
      <c r="A16" s="368" t="s">
        <v>97</v>
      </c>
      <c r="B16" s="374" t="s">
        <v>280</v>
      </c>
      <c r="C16" s="378" t="s">
        <v>149</v>
      </c>
      <c r="D16" s="537" t="s">
        <v>562</v>
      </c>
      <c r="E16" s="378" t="s">
        <v>205</v>
      </c>
      <c r="F16" s="380" t="s">
        <v>101</v>
      </c>
      <c r="G16" s="380">
        <v>13</v>
      </c>
      <c r="H16" s="374" t="s">
        <v>194</v>
      </c>
      <c r="I16" s="374" t="s">
        <v>85</v>
      </c>
      <c r="J16" s="374" t="s">
        <v>85</v>
      </c>
      <c r="K16" s="81" t="s">
        <v>266</v>
      </c>
      <c r="L16" s="53">
        <v>37098.160000000003</v>
      </c>
      <c r="M16" s="53">
        <v>0</v>
      </c>
      <c r="N16" s="53">
        <v>0</v>
      </c>
    </row>
    <row r="17" spans="1:14" s="27" customFormat="1" ht="44.25" customHeight="1" x14ac:dyDescent="0.2">
      <c r="A17" s="369"/>
      <c r="B17" s="375"/>
      <c r="C17" s="379"/>
      <c r="D17" s="538"/>
      <c r="E17" s="539"/>
      <c r="F17" s="542"/>
      <c r="G17" s="542"/>
      <c r="H17" s="543"/>
      <c r="I17" s="543"/>
      <c r="J17" s="543"/>
      <c r="K17" s="81" t="s">
        <v>267</v>
      </c>
      <c r="L17" s="53">
        <v>37.14</v>
      </c>
      <c r="M17" s="53">
        <v>0</v>
      </c>
      <c r="N17" s="53">
        <v>0</v>
      </c>
    </row>
    <row r="18" spans="1:14" s="27" customFormat="1" ht="33.75" customHeight="1" x14ac:dyDescent="0.2">
      <c r="A18" s="368" t="s">
        <v>97</v>
      </c>
      <c r="B18" s="374" t="s">
        <v>280</v>
      </c>
      <c r="C18" s="378" t="s">
        <v>581</v>
      </c>
      <c r="D18" s="537" t="s">
        <v>580</v>
      </c>
      <c r="E18" s="539"/>
      <c r="F18" s="542"/>
      <c r="G18" s="542"/>
      <c r="H18" s="543"/>
      <c r="I18" s="543"/>
      <c r="J18" s="543"/>
      <c r="K18" s="81" t="s">
        <v>266</v>
      </c>
      <c r="L18" s="53">
        <v>2937.66</v>
      </c>
      <c r="M18" s="53">
        <v>0</v>
      </c>
      <c r="N18" s="53">
        <v>0</v>
      </c>
    </row>
    <row r="19" spans="1:14" s="27" customFormat="1" ht="33.75" customHeight="1" x14ac:dyDescent="0.2">
      <c r="A19" s="369"/>
      <c r="B19" s="375"/>
      <c r="C19" s="379"/>
      <c r="D19" s="538"/>
      <c r="E19" s="379"/>
      <c r="F19" s="381"/>
      <c r="G19" s="381"/>
      <c r="H19" s="375"/>
      <c r="I19" s="375"/>
      <c r="J19" s="375"/>
      <c r="K19" s="81" t="s">
        <v>267</v>
      </c>
      <c r="L19" s="53">
        <v>2.94</v>
      </c>
      <c r="M19" s="53">
        <v>0</v>
      </c>
      <c r="N19" s="53">
        <v>0</v>
      </c>
    </row>
    <row r="20" spans="1:14" ht="47.25" customHeight="1" x14ac:dyDescent="0.25">
      <c r="A20" s="316" t="s">
        <v>97</v>
      </c>
      <c r="B20" s="316" t="s">
        <v>280</v>
      </c>
      <c r="C20" s="319" t="s">
        <v>13</v>
      </c>
      <c r="D20" s="470" t="s">
        <v>305</v>
      </c>
      <c r="E20" s="386" t="s">
        <v>308</v>
      </c>
      <c r="F20" s="319" t="s">
        <v>101</v>
      </c>
      <c r="G20" s="319" t="s">
        <v>85</v>
      </c>
      <c r="H20" s="316" t="s">
        <v>85</v>
      </c>
      <c r="I20" s="316" t="s">
        <v>85</v>
      </c>
      <c r="J20" s="316" t="s">
        <v>85</v>
      </c>
      <c r="K20" s="80" t="s">
        <v>265</v>
      </c>
      <c r="L20" s="62">
        <f>L23</f>
        <v>0</v>
      </c>
      <c r="M20" s="62">
        <f t="shared" ref="M20:N20" si="4">M23</f>
        <v>0</v>
      </c>
      <c r="N20" s="62">
        <f t="shared" si="4"/>
        <v>1596.35</v>
      </c>
    </row>
    <row r="21" spans="1:14" ht="47.25" customHeight="1" x14ac:dyDescent="0.25">
      <c r="A21" s="317"/>
      <c r="B21" s="317"/>
      <c r="C21" s="320"/>
      <c r="D21" s="471"/>
      <c r="E21" s="387"/>
      <c r="F21" s="320"/>
      <c r="G21" s="320"/>
      <c r="H21" s="317"/>
      <c r="I21" s="317"/>
      <c r="J21" s="317"/>
      <c r="K21" s="80" t="s">
        <v>266</v>
      </c>
      <c r="L21" s="62">
        <f>L23</f>
        <v>0</v>
      </c>
      <c r="M21" s="62">
        <f t="shared" ref="M21:N21" si="5">M23</f>
        <v>0</v>
      </c>
      <c r="N21" s="62">
        <f t="shared" si="5"/>
        <v>1596.35</v>
      </c>
    </row>
    <row r="22" spans="1:14" ht="47.25" customHeight="1" x14ac:dyDescent="0.25">
      <c r="A22" s="317"/>
      <c r="B22" s="317"/>
      <c r="C22" s="320"/>
      <c r="D22" s="471"/>
      <c r="E22" s="387"/>
      <c r="F22" s="320"/>
      <c r="G22" s="320"/>
      <c r="H22" s="317"/>
      <c r="I22" s="317"/>
      <c r="J22" s="317"/>
      <c r="K22" s="80" t="s">
        <v>267</v>
      </c>
      <c r="L22" s="62">
        <v>0</v>
      </c>
      <c r="M22" s="62">
        <v>0</v>
      </c>
      <c r="N22" s="62">
        <v>0</v>
      </c>
    </row>
    <row r="23" spans="1:14" s="27" customFormat="1" ht="42.75" customHeight="1" x14ac:dyDescent="0.2">
      <c r="A23" s="35" t="s">
        <v>97</v>
      </c>
      <c r="B23" s="31" t="s">
        <v>280</v>
      </c>
      <c r="C23" s="38" t="s">
        <v>149</v>
      </c>
      <c r="D23" s="51" t="s">
        <v>307</v>
      </c>
      <c r="E23" s="29" t="s">
        <v>205</v>
      </c>
      <c r="F23" s="24" t="s">
        <v>101</v>
      </c>
      <c r="G23" s="24">
        <v>0</v>
      </c>
      <c r="H23" s="31" t="s">
        <v>194</v>
      </c>
      <c r="I23" s="31" t="s">
        <v>85</v>
      </c>
      <c r="J23" s="31" t="s">
        <v>85</v>
      </c>
      <c r="K23" s="81" t="s">
        <v>266</v>
      </c>
      <c r="L23" s="53">
        <v>0</v>
      </c>
      <c r="M23" s="53">
        <v>0</v>
      </c>
      <c r="N23" s="53">
        <v>1596.35</v>
      </c>
    </row>
    <row r="24" spans="1:14" ht="39" customHeight="1" x14ac:dyDescent="0.25">
      <c r="A24" s="316" t="s">
        <v>97</v>
      </c>
      <c r="B24" s="316" t="s">
        <v>280</v>
      </c>
      <c r="C24" s="319" t="s">
        <v>13</v>
      </c>
      <c r="D24" s="470" t="s">
        <v>305</v>
      </c>
      <c r="E24" s="386" t="s">
        <v>310</v>
      </c>
      <c r="F24" s="319" t="s">
        <v>101</v>
      </c>
      <c r="G24" s="319">
        <v>1</v>
      </c>
      <c r="H24" s="316" t="s">
        <v>85</v>
      </c>
      <c r="I24" s="316" t="s">
        <v>85</v>
      </c>
      <c r="J24" s="316" t="s">
        <v>85</v>
      </c>
      <c r="K24" s="80" t="s">
        <v>265</v>
      </c>
      <c r="L24" s="62">
        <f>L27+L28+L29+L30</f>
        <v>18243.509999999998</v>
      </c>
      <c r="M24" s="62">
        <f t="shared" ref="M24:N24" si="6">M27+M28</f>
        <v>0</v>
      </c>
      <c r="N24" s="62">
        <f t="shared" si="6"/>
        <v>0</v>
      </c>
    </row>
    <row r="25" spans="1:14" ht="39" customHeight="1" x14ac:dyDescent="0.25">
      <c r="A25" s="317"/>
      <c r="B25" s="317"/>
      <c r="C25" s="320"/>
      <c r="D25" s="471"/>
      <c r="E25" s="387"/>
      <c r="F25" s="320"/>
      <c r="G25" s="320"/>
      <c r="H25" s="317"/>
      <c r="I25" s="317"/>
      <c r="J25" s="317"/>
      <c r="K25" s="80" t="s">
        <v>266</v>
      </c>
      <c r="L25" s="62">
        <f>L27+L29</f>
        <v>17443.509999999998</v>
      </c>
      <c r="M25" s="62">
        <f t="shared" ref="M25:N25" si="7">M27</f>
        <v>0</v>
      </c>
      <c r="N25" s="62">
        <f t="shared" si="7"/>
        <v>0</v>
      </c>
    </row>
    <row r="26" spans="1:14" ht="39" customHeight="1" x14ac:dyDescent="0.25">
      <c r="A26" s="317"/>
      <c r="B26" s="317"/>
      <c r="C26" s="320"/>
      <c r="D26" s="471"/>
      <c r="E26" s="387"/>
      <c r="F26" s="320"/>
      <c r="G26" s="320"/>
      <c r="H26" s="317"/>
      <c r="I26" s="317"/>
      <c r="J26" s="317"/>
      <c r="K26" s="80" t="s">
        <v>267</v>
      </c>
      <c r="L26" s="62">
        <f>L28+L30</f>
        <v>800</v>
      </c>
      <c r="M26" s="62">
        <f t="shared" ref="M26:N26" si="8">M28</f>
        <v>0</v>
      </c>
      <c r="N26" s="62">
        <f t="shared" si="8"/>
        <v>0</v>
      </c>
    </row>
    <row r="27" spans="1:14" ht="17.25" customHeight="1" x14ac:dyDescent="0.25">
      <c r="A27" s="380" t="s">
        <v>97</v>
      </c>
      <c r="B27" s="380" t="s">
        <v>280</v>
      </c>
      <c r="C27" s="378" t="s">
        <v>424</v>
      </c>
      <c r="D27" s="461" t="s">
        <v>309</v>
      </c>
      <c r="E27" s="378" t="s">
        <v>311</v>
      </c>
      <c r="F27" s="380" t="s">
        <v>101</v>
      </c>
      <c r="G27" s="380">
        <v>1</v>
      </c>
      <c r="H27" s="374" t="s">
        <v>207</v>
      </c>
      <c r="I27" s="374" t="s">
        <v>85</v>
      </c>
      <c r="J27" s="374" t="s">
        <v>85</v>
      </c>
      <c r="K27" s="81" t="s">
        <v>266</v>
      </c>
      <c r="L27" s="53">
        <v>3624.86</v>
      </c>
      <c r="M27" s="53">
        <v>0</v>
      </c>
      <c r="N27" s="53">
        <v>0</v>
      </c>
    </row>
    <row r="28" spans="1:14" ht="16.5" customHeight="1" x14ac:dyDescent="0.25">
      <c r="A28" s="381"/>
      <c r="B28" s="381"/>
      <c r="C28" s="379"/>
      <c r="D28" s="541"/>
      <c r="E28" s="539"/>
      <c r="F28" s="542"/>
      <c r="G28" s="542"/>
      <c r="H28" s="543"/>
      <c r="I28" s="543"/>
      <c r="J28" s="543"/>
      <c r="K28" s="82" t="s">
        <v>267</v>
      </c>
      <c r="L28" s="67">
        <v>166.24</v>
      </c>
      <c r="M28" s="56">
        <v>0</v>
      </c>
      <c r="N28" s="56">
        <v>0</v>
      </c>
    </row>
    <row r="29" spans="1:14" x14ac:dyDescent="0.25">
      <c r="A29" s="380" t="s">
        <v>97</v>
      </c>
      <c r="B29" s="380">
        <v>72190</v>
      </c>
      <c r="C29" s="540" t="s">
        <v>449</v>
      </c>
      <c r="D29" s="541"/>
      <c r="E29" s="539"/>
      <c r="F29" s="542"/>
      <c r="G29" s="542"/>
      <c r="H29" s="543"/>
      <c r="I29" s="543"/>
      <c r="J29" s="543"/>
      <c r="K29" s="81" t="s">
        <v>266</v>
      </c>
      <c r="L29" s="56">
        <v>13818.65</v>
      </c>
      <c r="M29" s="56">
        <v>0</v>
      </c>
      <c r="N29" s="56">
        <v>0</v>
      </c>
    </row>
    <row r="30" spans="1:14" x14ac:dyDescent="0.25">
      <c r="A30" s="381"/>
      <c r="B30" s="381"/>
      <c r="C30" s="540"/>
      <c r="D30" s="462"/>
      <c r="E30" s="379"/>
      <c r="F30" s="381"/>
      <c r="G30" s="381"/>
      <c r="H30" s="375"/>
      <c r="I30" s="375"/>
      <c r="J30" s="375"/>
      <c r="K30" s="82" t="s">
        <v>267</v>
      </c>
      <c r="L30" s="56">
        <v>633.76</v>
      </c>
      <c r="M30" s="56">
        <v>0</v>
      </c>
      <c r="N30" s="56">
        <v>0</v>
      </c>
    </row>
    <row r="33" spans="12:12" x14ac:dyDescent="0.25">
      <c r="L33" s="25"/>
    </row>
  </sheetData>
  <mergeCells count="85">
    <mergeCell ref="F16:F19"/>
    <mergeCell ref="G16:G19"/>
    <mergeCell ref="H16:H19"/>
    <mergeCell ref="I16:I19"/>
    <mergeCell ref="J16:J19"/>
    <mergeCell ref="L6:L8"/>
    <mergeCell ref="M6:M8"/>
    <mergeCell ref="N6:N8"/>
    <mergeCell ref="M2:N2"/>
    <mergeCell ref="A3:K3"/>
    <mergeCell ref="A5:A8"/>
    <mergeCell ref="B5:B8"/>
    <mergeCell ref="C5:C8"/>
    <mergeCell ref="D5:D8"/>
    <mergeCell ref="K5:N5"/>
    <mergeCell ref="E5:J5"/>
    <mergeCell ref="E6:E8"/>
    <mergeCell ref="F6:F8"/>
    <mergeCell ref="G6:J6"/>
    <mergeCell ref="G7:H7"/>
    <mergeCell ref="I7:I8"/>
    <mergeCell ref="J7:J8"/>
    <mergeCell ref="K6:K8"/>
    <mergeCell ref="A10:A12"/>
    <mergeCell ref="B10:B12"/>
    <mergeCell ref="C10:C12"/>
    <mergeCell ref="D10:D12"/>
    <mergeCell ref="E10:E12"/>
    <mergeCell ref="F10:F12"/>
    <mergeCell ref="G10:G12"/>
    <mergeCell ref="H10:H12"/>
    <mergeCell ref="I10:I12"/>
    <mergeCell ref="J10:J12"/>
    <mergeCell ref="A13:A15"/>
    <mergeCell ref="B13:B15"/>
    <mergeCell ref="C13:C15"/>
    <mergeCell ref="D13:D15"/>
    <mergeCell ref="E13:E15"/>
    <mergeCell ref="F13:F15"/>
    <mergeCell ref="G13:G15"/>
    <mergeCell ref="H13:H15"/>
    <mergeCell ref="I13:I15"/>
    <mergeCell ref="J13:J15"/>
    <mergeCell ref="A20:A22"/>
    <mergeCell ref="B20:B22"/>
    <mergeCell ref="C20:C22"/>
    <mergeCell ref="D20:D22"/>
    <mergeCell ref="E20:E22"/>
    <mergeCell ref="F20:F22"/>
    <mergeCell ref="G20:G22"/>
    <mergeCell ref="H20:H22"/>
    <mergeCell ref="I20:I22"/>
    <mergeCell ref="J20:J22"/>
    <mergeCell ref="A24:A26"/>
    <mergeCell ref="B24:B26"/>
    <mergeCell ref="C24:C26"/>
    <mergeCell ref="D24:D26"/>
    <mergeCell ref="E24:E26"/>
    <mergeCell ref="F24:F26"/>
    <mergeCell ref="G24:G26"/>
    <mergeCell ref="H24:H26"/>
    <mergeCell ref="I24:I26"/>
    <mergeCell ref="J24:J26"/>
    <mergeCell ref="F27:F30"/>
    <mergeCell ref="G27:G30"/>
    <mergeCell ref="H27:H30"/>
    <mergeCell ref="I27:I30"/>
    <mergeCell ref="J27:J30"/>
    <mergeCell ref="B29:B30"/>
    <mergeCell ref="A29:A30"/>
    <mergeCell ref="C29:C30"/>
    <mergeCell ref="D27:D30"/>
    <mergeCell ref="E27:E30"/>
    <mergeCell ref="A27:A28"/>
    <mergeCell ref="B27:B28"/>
    <mergeCell ref="C27:C28"/>
    <mergeCell ref="A18:A19"/>
    <mergeCell ref="B18:B19"/>
    <mergeCell ref="C18:C19"/>
    <mergeCell ref="D18:D19"/>
    <mergeCell ref="E16:E19"/>
    <mergeCell ref="A16:A17"/>
    <mergeCell ref="B16:B17"/>
    <mergeCell ref="C16:C17"/>
    <mergeCell ref="D16:D17"/>
  </mergeCells>
  <phoneticPr fontId="23" type="noConversion"/>
  <printOptions horizontalCentered="1"/>
  <pageMargins left="0.25" right="0.25" top="0.75" bottom="0.75" header="0.3" footer="0.3"/>
  <pageSetup paperSize="9" scale="52" fitToHeight="0" orientation="landscape" r:id="rId1"/>
  <headerFooter differentFirst="1">
    <oddHeader>&amp;C&amp;P</oddHeader>
  </headerFooter>
  <ignoredErrors>
    <ignoredError sqref="B16 B1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N39"/>
  <sheetViews>
    <sheetView topLeftCell="A7" zoomScale="60" zoomScaleNormal="60" workbookViewId="0">
      <selection activeCell="D33" sqref="D33:D34"/>
    </sheetView>
  </sheetViews>
  <sheetFormatPr defaultColWidth="8.85546875" defaultRowHeight="15.75" x14ac:dyDescent="0.25"/>
  <cols>
    <col min="1" max="2" width="15.140625" style="25" customWidth="1"/>
    <col min="3" max="3" width="24.140625" style="25" customWidth="1"/>
    <col min="4" max="4" width="53.85546875" style="25" customWidth="1"/>
    <col min="5" max="5" width="26.28515625" style="27" customWidth="1"/>
    <col min="6" max="6" width="11.140625" style="36" customWidth="1"/>
    <col min="7" max="7" width="11.42578125" style="36" customWidth="1"/>
    <col min="8" max="10" width="14.85546875" style="36" customWidth="1"/>
    <col min="11" max="11" width="18.28515625" style="33" customWidth="1"/>
    <col min="12" max="14" width="18.42578125" style="33" customWidth="1"/>
    <col min="15" max="16384" width="8.85546875" style="25"/>
  </cols>
  <sheetData>
    <row r="2" spans="1:14" ht="52.5" customHeight="1" x14ac:dyDescent="0.25">
      <c r="M2" s="352" t="s">
        <v>432</v>
      </c>
      <c r="N2" s="353"/>
    </row>
    <row r="3" spans="1:14" ht="15.75" customHeight="1" x14ac:dyDescent="0.25">
      <c r="A3" s="354" t="s">
        <v>214</v>
      </c>
      <c r="B3" s="354"/>
      <c r="C3" s="354"/>
      <c r="D3" s="354"/>
      <c r="E3" s="354"/>
      <c r="F3" s="354"/>
      <c r="G3" s="354"/>
      <c r="H3" s="354"/>
      <c r="I3" s="354"/>
      <c r="J3" s="354"/>
      <c r="K3" s="354"/>
      <c r="L3" s="32"/>
      <c r="M3" s="32"/>
      <c r="N3" s="32"/>
    </row>
    <row r="4" spans="1:14" ht="15.75" customHeight="1" x14ac:dyDescent="0.25"/>
    <row r="5" spans="1:14" ht="30" customHeight="1" x14ac:dyDescent="0.25">
      <c r="A5" s="309" t="s">
        <v>91</v>
      </c>
      <c r="B5" s="309" t="s">
        <v>4</v>
      </c>
      <c r="C5" s="355" t="s">
        <v>50</v>
      </c>
      <c r="D5" s="355" t="s">
        <v>89</v>
      </c>
      <c r="E5" s="349" t="s">
        <v>17</v>
      </c>
      <c r="F5" s="360"/>
      <c r="G5" s="360"/>
      <c r="H5" s="360"/>
      <c r="I5" s="535"/>
      <c r="J5" s="536"/>
      <c r="K5" s="362" t="s">
        <v>213</v>
      </c>
      <c r="L5" s="363"/>
      <c r="M5" s="363"/>
      <c r="N5" s="364"/>
    </row>
    <row r="6" spans="1:14" ht="30" customHeight="1" x14ac:dyDescent="0.25">
      <c r="A6" s="309"/>
      <c r="B6" s="309"/>
      <c r="C6" s="358"/>
      <c r="D6" s="358"/>
      <c r="E6" s="355" t="s">
        <v>18</v>
      </c>
      <c r="F6" s="355" t="s">
        <v>88</v>
      </c>
      <c r="G6" s="553" t="s">
        <v>90</v>
      </c>
      <c r="H6" s="554"/>
      <c r="I6" s="355" t="s">
        <v>252</v>
      </c>
      <c r="J6" s="355" t="s">
        <v>269</v>
      </c>
      <c r="K6" s="365" t="s">
        <v>268</v>
      </c>
      <c r="L6" s="346" t="s">
        <v>251</v>
      </c>
      <c r="M6" s="346" t="s">
        <v>272</v>
      </c>
      <c r="N6" s="346" t="s">
        <v>269</v>
      </c>
    </row>
    <row r="7" spans="1:14" ht="17.25" customHeight="1" x14ac:dyDescent="0.25">
      <c r="A7" s="309"/>
      <c r="B7" s="309"/>
      <c r="C7" s="358"/>
      <c r="D7" s="358"/>
      <c r="E7" s="534"/>
      <c r="F7" s="534"/>
      <c r="G7" s="349" t="s">
        <v>251</v>
      </c>
      <c r="H7" s="536"/>
      <c r="I7" s="555"/>
      <c r="J7" s="555"/>
      <c r="K7" s="534"/>
      <c r="L7" s="527"/>
      <c r="M7" s="527"/>
      <c r="N7" s="527"/>
    </row>
    <row r="8" spans="1:14" ht="36.75" customHeight="1" x14ac:dyDescent="0.25">
      <c r="A8" s="309"/>
      <c r="B8" s="309"/>
      <c r="C8" s="533"/>
      <c r="D8" s="359"/>
      <c r="E8" s="533"/>
      <c r="F8" s="533"/>
      <c r="G8" s="24"/>
      <c r="H8" s="69" t="s">
        <v>54</v>
      </c>
      <c r="I8" s="526"/>
      <c r="J8" s="526"/>
      <c r="K8" s="533"/>
      <c r="L8" s="528"/>
      <c r="M8" s="528"/>
      <c r="N8" s="528"/>
    </row>
    <row r="9" spans="1:14" x14ac:dyDescent="0.25">
      <c r="A9" s="28">
        <v>1</v>
      </c>
      <c r="B9" s="28">
        <v>2</v>
      </c>
      <c r="C9" s="28">
        <v>3</v>
      </c>
      <c r="D9" s="28">
        <v>4</v>
      </c>
      <c r="E9" s="28">
        <v>5</v>
      </c>
      <c r="F9" s="24">
        <v>6</v>
      </c>
      <c r="G9" s="24">
        <v>7</v>
      </c>
      <c r="H9" s="24">
        <v>8</v>
      </c>
      <c r="I9" s="24">
        <v>9</v>
      </c>
      <c r="J9" s="24">
        <v>10</v>
      </c>
      <c r="K9" s="28">
        <v>11</v>
      </c>
      <c r="L9" s="28">
        <v>12</v>
      </c>
      <c r="M9" s="28">
        <v>13</v>
      </c>
      <c r="N9" s="28">
        <v>14</v>
      </c>
    </row>
    <row r="10" spans="1:14" ht="23.25" customHeight="1" x14ac:dyDescent="0.3">
      <c r="A10" s="328" t="s">
        <v>99</v>
      </c>
      <c r="B10" s="328" t="s">
        <v>13</v>
      </c>
      <c r="C10" s="416" t="s">
        <v>13</v>
      </c>
      <c r="D10" s="551" t="s">
        <v>100</v>
      </c>
      <c r="E10" s="416" t="s">
        <v>13</v>
      </c>
      <c r="F10" s="416" t="s">
        <v>13</v>
      </c>
      <c r="G10" s="416" t="s">
        <v>13</v>
      </c>
      <c r="H10" s="416" t="s">
        <v>13</v>
      </c>
      <c r="I10" s="416" t="s">
        <v>13</v>
      </c>
      <c r="J10" s="416" t="s">
        <v>13</v>
      </c>
      <c r="K10" s="57" t="s">
        <v>265</v>
      </c>
      <c r="L10" s="57">
        <f>L11+L12</f>
        <v>849895.29</v>
      </c>
      <c r="M10" s="57">
        <f>M11+M12</f>
        <v>962724.2929</v>
      </c>
      <c r="N10" s="57">
        <f>N11+N12</f>
        <v>1383275.2000000002</v>
      </c>
    </row>
    <row r="11" spans="1:14" ht="23.25" customHeight="1" x14ac:dyDescent="0.3">
      <c r="A11" s="329"/>
      <c r="B11" s="329"/>
      <c r="C11" s="417"/>
      <c r="D11" s="552"/>
      <c r="E11" s="417"/>
      <c r="F11" s="417"/>
      <c r="G11" s="417"/>
      <c r="H11" s="417"/>
      <c r="I11" s="417"/>
      <c r="J11" s="417"/>
      <c r="K11" s="57" t="s">
        <v>266</v>
      </c>
      <c r="L11" s="57">
        <f t="shared" ref="L11:N12" si="0">L14+L21+L26+L31+L36</f>
        <v>678886.44000000006</v>
      </c>
      <c r="M11" s="57">
        <f t="shared" si="0"/>
        <v>883708.95400000003</v>
      </c>
      <c r="N11" s="57">
        <f t="shared" si="0"/>
        <v>1262282.08</v>
      </c>
    </row>
    <row r="12" spans="1:14" ht="23.25" customHeight="1" x14ac:dyDescent="0.3">
      <c r="A12" s="329"/>
      <c r="B12" s="329"/>
      <c r="C12" s="417"/>
      <c r="D12" s="552"/>
      <c r="E12" s="417"/>
      <c r="F12" s="417"/>
      <c r="G12" s="417"/>
      <c r="H12" s="417"/>
      <c r="I12" s="417"/>
      <c r="J12" s="417"/>
      <c r="K12" s="57" t="s">
        <v>267</v>
      </c>
      <c r="L12" s="57">
        <f t="shared" si="0"/>
        <v>171008.85</v>
      </c>
      <c r="M12" s="57">
        <f t="shared" si="0"/>
        <v>79015.338899999988</v>
      </c>
      <c r="N12" s="57">
        <f t="shared" si="0"/>
        <v>120993.12</v>
      </c>
    </row>
    <row r="13" spans="1:14" s="26" customFormat="1" ht="32.25" customHeight="1" x14ac:dyDescent="0.25">
      <c r="A13" s="316" t="s">
        <v>99</v>
      </c>
      <c r="B13" s="316" t="s">
        <v>280</v>
      </c>
      <c r="C13" s="319" t="s">
        <v>13</v>
      </c>
      <c r="D13" s="470" t="s">
        <v>303</v>
      </c>
      <c r="E13" s="386" t="s">
        <v>281</v>
      </c>
      <c r="F13" s="319" t="s">
        <v>101</v>
      </c>
      <c r="G13" s="319">
        <f>G16</f>
        <v>1</v>
      </c>
      <c r="H13" s="422" t="s">
        <v>85</v>
      </c>
      <c r="I13" s="549" t="s">
        <v>85</v>
      </c>
      <c r="J13" s="549" t="s">
        <v>85</v>
      </c>
      <c r="K13" s="58" t="s">
        <v>265</v>
      </c>
      <c r="L13" s="58">
        <f>L16+L17+L18+L19</f>
        <v>21658.670000000002</v>
      </c>
      <c r="M13" s="58">
        <f t="shared" ref="M13:N13" si="1">M16+M17+M18+M19</f>
        <v>0</v>
      </c>
      <c r="N13" s="58">
        <f t="shared" si="1"/>
        <v>0</v>
      </c>
    </row>
    <row r="14" spans="1:14" s="26" customFormat="1" ht="32.25" customHeight="1" x14ac:dyDescent="0.25">
      <c r="A14" s="317"/>
      <c r="B14" s="317"/>
      <c r="C14" s="320"/>
      <c r="D14" s="471"/>
      <c r="E14" s="387"/>
      <c r="F14" s="320"/>
      <c r="G14" s="320"/>
      <c r="H14" s="423"/>
      <c r="I14" s="550"/>
      <c r="J14" s="550"/>
      <c r="K14" s="58" t="s">
        <v>266</v>
      </c>
      <c r="L14" s="58">
        <f>L16+L18</f>
        <v>21444.23</v>
      </c>
      <c r="M14" s="58">
        <f t="shared" ref="M14:N14" si="2">M16+M18</f>
        <v>0</v>
      </c>
      <c r="N14" s="58">
        <f t="shared" si="2"/>
        <v>0</v>
      </c>
    </row>
    <row r="15" spans="1:14" s="26" customFormat="1" ht="32.25" customHeight="1" x14ac:dyDescent="0.25">
      <c r="A15" s="317"/>
      <c r="B15" s="317"/>
      <c r="C15" s="320"/>
      <c r="D15" s="471"/>
      <c r="E15" s="387"/>
      <c r="F15" s="320"/>
      <c r="G15" s="320"/>
      <c r="H15" s="423"/>
      <c r="I15" s="550"/>
      <c r="J15" s="550"/>
      <c r="K15" s="58" t="s">
        <v>267</v>
      </c>
      <c r="L15" s="58">
        <f>L17+L19</f>
        <v>214.44</v>
      </c>
      <c r="M15" s="58">
        <f t="shared" ref="M15:N15" si="3">M17+M19</f>
        <v>0</v>
      </c>
      <c r="N15" s="58">
        <f t="shared" si="3"/>
        <v>0</v>
      </c>
    </row>
    <row r="16" spans="1:14" s="27" customFormat="1" ht="19.5" customHeight="1" x14ac:dyDescent="0.2">
      <c r="A16" s="368" t="s">
        <v>99</v>
      </c>
      <c r="B16" s="368" t="s">
        <v>280</v>
      </c>
      <c r="C16" s="376" t="s">
        <v>424</v>
      </c>
      <c r="D16" s="431" t="s">
        <v>304</v>
      </c>
      <c r="E16" s="376" t="s">
        <v>282</v>
      </c>
      <c r="F16" s="371" t="s">
        <v>101</v>
      </c>
      <c r="G16" s="371">
        <v>1</v>
      </c>
      <c r="H16" s="368" t="s">
        <v>194</v>
      </c>
      <c r="I16" s="544" t="s">
        <v>85</v>
      </c>
      <c r="J16" s="544" t="s">
        <v>85</v>
      </c>
      <c r="K16" s="59" t="s">
        <v>266</v>
      </c>
      <c r="L16" s="59">
        <v>2279</v>
      </c>
      <c r="M16" s="59">
        <v>0</v>
      </c>
      <c r="N16" s="53">
        <v>0</v>
      </c>
    </row>
    <row r="17" spans="1:14" ht="19.5" customHeight="1" x14ac:dyDescent="0.25">
      <c r="A17" s="369"/>
      <c r="B17" s="369"/>
      <c r="C17" s="377"/>
      <c r="D17" s="432"/>
      <c r="E17" s="396"/>
      <c r="F17" s="397"/>
      <c r="G17" s="397"/>
      <c r="H17" s="395"/>
      <c r="I17" s="546"/>
      <c r="J17" s="546"/>
      <c r="K17" s="60" t="s">
        <v>267</v>
      </c>
      <c r="L17" s="59">
        <v>22.79</v>
      </c>
      <c r="M17" s="60">
        <v>0</v>
      </c>
      <c r="N17" s="60">
        <v>0</v>
      </c>
    </row>
    <row r="18" spans="1:14" ht="19.5" customHeight="1" x14ac:dyDescent="0.25">
      <c r="A18" s="368" t="s">
        <v>99</v>
      </c>
      <c r="B18" s="368" t="s">
        <v>280</v>
      </c>
      <c r="C18" s="376" t="s">
        <v>462</v>
      </c>
      <c r="D18" s="432"/>
      <c r="E18" s="396"/>
      <c r="F18" s="397"/>
      <c r="G18" s="397"/>
      <c r="H18" s="395"/>
      <c r="I18" s="546"/>
      <c r="J18" s="546"/>
      <c r="K18" s="59" t="s">
        <v>266</v>
      </c>
      <c r="L18" s="59">
        <v>19165.23</v>
      </c>
      <c r="M18" s="60">
        <v>0</v>
      </c>
      <c r="N18" s="60">
        <v>0</v>
      </c>
    </row>
    <row r="19" spans="1:14" ht="19.5" customHeight="1" x14ac:dyDescent="0.25">
      <c r="A19" s="369"/>
      <c r="B19" s="369"/>
      <c r="C19" s="377"/>
      <c r="D19" s="436"/>
      <c r="E19" s="377"/>
      <c r="F19" s="372"/>
      <c r="G19" s="372"/>
      <c r="H19" s="369"/>
      <c r="I19" s="545"/>
      <c r="J19" s="545"/>
      <c r="K19" s="60" t="s">
        <v>267</v>
      </c>
      <c r="L19" s="59">
        <v>191.65</v>
      </c>
      <c r="M19" s="60">
        <v>0</v>
      </c>
      <c r="N19" s="60">
        <v>0</v>
      </c>
    </row>
    <row r="20" spans="1:14" s="26" customFormat="1" ht="49.5" customHeight="1" x14ac:dyDescent="0.25">
      <c r="A20" s="316" t="s">
        <v>99</v>
      </c>
      <c r="B20" s="316" t="s">
        <v>298</v>
      </c>
      <c r="C20" s="319" t="s">
        <v>13</v>
      </c>
      <c r="D20" s="470" t="s">
        <v>297</v>
      </c>
      <c r="E20" s="386" t="s">
        <v>299</v>
      </c>
      <c r="F20" s="319" t="s">
        <v>101</v>
      </c>
      <c r="G20" s="343">
        <v>0</v>
      </c>
      <c r="H20" s="343" t="s">
        <v>85</v>
      </c>
      <c r="I20" s="343">
        <v>1101</v>
      </c>
      <c r="J20" s="343" t="s">
        <v>85</v>
      </c>
      <c r="K20" s="58" t="s">
        <v>265</v>
      </c>
      <c r="L20" s="58">
        <f>L23+L24</f>
        <v>115113.65999999999</v>
      </c>
      <c r="M20" s="58">
        <f t="shared" ref="M20:N20" si="4">M23+M24</f>
        <v>474015.96889999998</v>
      </c>
      <c r="N20" s="58">
        <f t="shared" si="4"/>
        <v>91566.8</v>
      </c>
    </row>
    <row r="21" spans="1:14" s="26" customFormat="1" ht="49.5" customHeight="1" x14ac:dyDescent="0.25">
      <c r="A21" s="317"/>
      <c r="B21" s="317"/>
      <c r="C21" s="320"/>
      <c r="D21" s="471"/>
      <c r="E21" s="387"/>
      <c r="F21" s="320"/>
      <c r="G21" s="344"/>
      <c r="H21" s="344"/>
      <c r="I21" s="344"/>
      <c r="J21" s="344"/>
      <c r="K21" s="58" t="s">
        <v>266</v>
      </c>
      <c r="L21" s="58">
        <v>113386.93</v>
      </c>
      <c r="M21" s="58">
        <f t="shared" ref="M21:N21" si="5">M23</f>
        <v>466905.734</v>
      </c>
      <c r="N21" s="58">
        <f t="shared" si="5"/>
        <v>91566.8</v>
      </c>
    </row>
    <row r="22" spans="1:14" s="26" customFormat="1" ht="49.5" customHeight="1" x14ac:dyDescent="0.25">
      <c r="A22" s="317"/>
      <c r="B22" s="317"/>
      <c r="C22" s="320"/>
      <c r="D22" s="471"/>
      <c r="E22" s="387"/>
      <c r="F22" s="320"/>
      <c r="G22" s="344"/>
      <c r="H22" s="344"/>
      <c r="I22" s="344"/>
      <c r="J22" s="344"/>
      <c r="K22" s="58" t="s">
        <v>267</v>
      </c>
      <c r="L22" s="58">
        <v>1726.73</v>
      </c>
      <c r="M22" s="58">
        <f t="shared" ref="M22:N22" si="6">M24</f>
        <v>7110.2349000000004</v>
      </c>
      <c r="N22" s="58">
        <f t="shared" si="6"/>
        <v>0</v>
      </c>
    </row>
    <row r="23" spans="1:14" ht="28.5" customHeight="1" x14ac:dyDescent="0.25">
      <c r="A23" s="380" t="s">
        <v>99</v>
      </c>
      <c r="B23" s="380">
        <v>72401</v>
      </c>
      <c r="C23" s="378" t="s">
        <v>83</v>
      </c>
      <c r="D23" s="378" t="s">
        <v>579</v>
      </c>
      <c r="E23" s="376" t="s">
        <v>79</v>
      </c>
      <c r="F23" s="371" t="s">
        <v>101</v>
      </c>
      <c r="G23" s="380">
        <v>0</v>
      </c>
      <c r="H23" s="368" t="s">
        <v>85</v>
      </c>
      <c r="I23" s="366">
        <v>1101</v>
      </c>
      <c r="J23" s="544" t="s">
        <v>85</v>
      </c>
      <c r="K23" s="59" t="s">
        <v>266</v>
      </c>
      <c r="L23" s="60">
        <v>113386.93</v>
      </c>
      <c r="M23" s="60">
        <v>466905.734</v>
      </c>
      <c r="N23" s="60">
        <v>91566.8</v>
      </c>
    </row>
    <row r="24" spans="1:14" s="27" customFormat="1" ht="32.25" customHeight="1" x14ac:dyDescent="0.2">
      <c r="A24" s="381"/>
      <c r="B24" s="381"/>
      <c r="C24" s="379"/>
      <c r="D24" s="379"/>
      <c r="E24" s="377"/>
      <c r="F24" s="372"/>
      <c r="G24" s="381"/>
      <c r="H24" s="369"/>
      <c r="I24" s="367"/>
      <c r="J24" s="545"/>
      <c r="K24" s="59" t="s">
        <v>267</v>
      </c>
      <c r="L24" s="59">
        <v>1726.73</v>
      </c>
      <c r="M24" s="59">
        <v>7110.2349000000004</v>
      </c>
      <c r="N24" s="53">
        <v>0</v>
      </c>
    </row>
    <row r="25" spans="1:14" s="26" customFormat="1" ht="23.25" customHeight="1" x14ac:dyDescent="0.25">
      <c r="A25" s="316" t="s">
        <v>99</v>
      </c>
      <c r="B25" s="316" t="s">
        <v>296</v>
      </c>
      <c r="C25" s="319" t="s">
        <v>13</v>
      </c>
      <c r="D25" s="470" t="s">
        <v>294</v>
      </c>
      <c r="E25" s="386" t="s">
        <v>293</v>
      </c>
      <c r="F25" s="319" t="s">
        <v>101</v>
      </c>
      <c r="G25" s="319">
        <v>0</v>
      </c>
      <c r="H25" s="547" t="s">
        <v>85</v>
      </c>
      <c r="I25" s="422" t="s">
        <v>785</v>
      </c>
      <c r="J25" s="422" t="s">
        <v>85</v>
      </c>
      <c r="K25" s="58" t="s">
        <v>265</v>
      </c>
      <c r="L25" s="58">
        <f>L28+L29</f>
        <v>713122.96</v>
      </c>
      <c r="M25" s="58">
        <f t="shared" ref="M25:N25" si="7">M28+M29</f>
        <v>0</v>
      </c>
      <c r="N25" s="58">
        <f t="shared" si="7"/>
        <v>0</v>
      </c>
    </row>
    <row r="26" spans="1:14" s="26" customFormat="1" ht="23.25" customHeight="1" x14ac:dyDescent="0.25">
      <c r="A26" s="317"/>
      <c r="B26" s="317"/>
      <c r="C26" s="320"/>
      <c r="D26" s="471"/>
      <c r="E26" s="387"/>
      <c r="F26" s="320"/>
      <c r="G26" s="320"/>
      <c r="H26" s="548"/>
      <c r="I26" s="423"/>
      <c r="J26" s="423"/>
      <c r="K26" s="58" t="s">
        <v>266</v>
      </c>
      <c r="L26" s="58">
        <f>L28</f>
        <v>544055.28</v>
      </c>
      <c r="M26" s="58">
        <f t="shared" ref="M26:N26" si="8">M28</f>
        <v>0</v>
      </c>
      <c r="N26" s="58">
        <f t="shared" si="8"/>
        <v>0</v>
      </c>
    </row>
    <row r="27" spans="1:14" s="26" customFormat="1" ht="23.25" customHeight="1" x14ac:dyDescent="0.25">
      <c r="A27" s="317"/>
      <c r="B27" s="317"/>
      <c r="C27" s="320"/>
      <c r="D27" s="471"/>
      <c r="E27" s="387"/>
      <c r="F27" s="320"/>
      <c r="G27" s="320"/>
      <c r="H27" s="548"/>
      <c r="I27" s="423"/>
      <c r="J27" s="423"/>
      <c r="K27" s="58" t="s">
        <v>267</v>
      </c>
      <c r="L27" s="58">
        <f>L29</f>
        <v>169067.68</v>
      </c>
      <c r="M27" s="58">
        <f t="shared" ref="M27:N27" si="9">M29</f>
        <v>0</v>
      </c>
      <c r="N27" s="58">
        <f t="shared" si="9"/>
        <v>0</v>
      </c>
    </row>
    <row r="28" spans="1:14" s="27" customFormat="1" ht="21.75" customHeight="1" x14ac:dyDescent="0.2">
      <c r="A28" s="368" t="s">
        <v>99</v>
      </c>
      <c r="B28" s="368" t="s">
        <v>296</v>
      </c>
      <c r="C28" s="376" t="s">
        <v>179</v>
      </c>
      <c r="D28" s="431" t="s">
        <v>295</v>
      </c>
      <c r="E28" s="376" t="s">
        <v>79</v>
      </c>
      <c r="F28" s="371" t="s">
        <v>101</v>
      </c>
      <c r="G28" s="371">
        <v>0</v>
      </c>
      <c r="H28" s="368" t="s">
        <v>85</v>
      </c>
      <c r="I28" s="544">
        <v>900</v>
      </c>
      <c r="J28" s="544" t="s">
        <v>85</v>
      </c>
      <c r="K28" s="59" t="s">
        <v>266</v>
      </c>
      <c r="L28" s="59">
        <v>544055.28</v>
      </c>
      <c r="M28" s="59">
        <v>0</v>
      </c>
      <c r="N28" s="53">
        <v>0</v>
      </c>
    </row>
    <row r="29" spans="1:14" s="27" customFormat="1" ht="21.75" customHeight="1" x14ac:dyDescent="0.2">
      <c r="A29" s="369"/>
      <c r="B29" s="369"/>
      <c r="C29" s="377"/>
      <c r="D29" s="436"/>
      <c r="E29" s="377"/>
      <c r="F29" s="372"/>
      <c r="G29" s="372"/>
      <c r="H29" s="369"/>
      <c r="I29" s="545"/>
      <c r="J29" s="545"/>
      <c r="K29" s="59" t="s">
        <v>267</v>
      </c>
      <c r="L29" s="59">
        <v>169067.68</v>
      </c>
      <c r="M29" s="59">
        <v>0</v>
      </c>
      <c r="N29" s="53">
        <v>0</v>
      </c>
    </row>
    <row r="30" spans="1:14" s="26" customFormat="1" ht="33" customHeight="1" x14ac:dyDescent="0.25">
      <c r="A30" s="316" t="s">
        <v>99</v>
      </c>
      <c r="B30" s="316" t="s">
        <v>300</v>
      </c>
      <c r="C30" s="319" t="s">
        <v>13</v>
      </c>
      <c r="D30" s="470" t="s">
        <v>301</v>
      </c>
      <c r="E30" s="386" t="s">
        <v>293</v>
      </c>
      <c r="F30" s="319" t="s">
        <v>101</v>
      </c>
      <c r="G30" s="319">
        <v>0</v>
      </c>
      <c r="H30" s="422" t="s">
        <v>85</v>
      </c>
      <c r="I30" s="422" t="s">
        <v>85</v>
      </c>
      <c r="J30" s="316" t="s">
        <v>540</v>
      </c>
      <c r="K30" s="58" t="s">
        <v>265</v>
      </c>
      <c r="L30" s="58">
        <f>L33+L34</f>
        <v>0</v>
      </c>
      <c r="M30" s="58">
        <f t="shared" ref="M30:N30" si="10">M33+M34</f>
        <v>381495.56400000001</v>
      </c>
      <c r="N30" s="58">
        <f t="shared" si="10"/>
        <v>596892.96</v>
      </c>
    </row>
    <row r="31" spans="1:14" s="26" customFormat="1" ht="33" customHeight="1" x14ac:dyDescent="0.25">
      <c r="A31" s="317"/>
      <c r="B31" s="317"/>
      <c r="C31" s="320"/>
      <c r="D31" s="471"/>
      <c r="E31" s="387"/>
      <c r="F31" s="320"/>
      <c r="G31" s="320"/>
      <c r="H31" s="423"/>
      <c r="I31" s="423"/>
      <c r="J31" s="317"/>
      <c r="K31" s="58" t="s">
        <v>266</v>
      </c>
      <c r="L31" s="58">
        <f>L33</f>
        <v>0</v>
      </c>
      <c r="M31" s="58">
        <f t="shared" ref="M31:N31" si="11">M33</f>
        <v>311317.33</v>
      </c>
      <c r="N31" s="58">
        <f t="shared" si="11"/>
        <v>487091.18</v>
      </c>
    </row>
    <row r="32" spans="1:14" s="26" customFormat="1" ht="33" customHeight="1" x14ac:dyDescent="0.25">
      <c r="A32" s="317"/>
      <c r="B32" s="317"/>
      <c r="C32" s="320"/>
      <c r="D32" s="471"/>
      <c r="E32" s="387"/>
      <c r="F32" s="320"/>
      <c r="G32" s="320"/>
      <c r="H32" s="423"/>
      <c r="I32" s="423"/>
      <c r="J32" s="317"/>
      <c r="K32" s="58" t="s">
        <v>267</v>
      </c>
      <c r="L32" s="58">
        <f>L34</f>
        <v>0</v>
      </c>
      <c r="M32" s="58">
        <f t="shared" ref="M32:N32" si="12">M34</f>
        <v>70178.233999999997</v>
      </c>
      <c r="N32" s="58">
        <f t="shared" si="12"/>
        <v>109801.78</v>
      </c>
    </row>
    <row r="33" spans="1:14" s="27" customFormat="1" ht="32.25" customHeight="1" x14ac:dyDescent="0.2">
      <c r="A33" s="374" t="s">
        <v>99</v>
      </c>
      <c r="B33" s="380">
        <v>72423</v>
      </c>
      <c r="C33" s="380" t="s">
        <v>178</v>
      </c>
      <c r="D33" s="378" t="s">
        <v>302</v>
      </c>
      <c r="E33" s="376" t="s">
        <v>79</v>
      </c>
      <c r="F33" s="371" t="s">
        <v>101</v>
      </c>
      <c r="G33" s="380">
        <v>0</v>
      </c>
      <c r="H33" s="368" t="s">
        <v>85</v>
      </c>
      <c r="I33" s="544" t="s">
        <v>85</v>
      </c>
      <c r="J33" s="544">
        <v>630</v>
      </c>
      <c r="K33" s="59" t="s">
        <v>266</v>
      </c>
      <c r="L33" s="59">
        <v>0</v>
      </c>
      <c r="M33" s="59">
        <v>311317.33</v>
      </c>
      <c r="N33" s="53">
        <v>487091.18</v>
      </c>
    </row>
    <row r="34" spans="1:14" s="27" customFormat="1" ht="32.25" customHeight="1" x14ac:dyDescent="0.2">
      <c r="A34" s="375"/>
      <c r="B34" s="381"/>
      <c r="C34" s="381"/>
      <c r="D34" s="379"/>
      <c r="E34" s="377"/>
      <c r="F34" s="372"/>
      <c r="G34" s="381"/>
      <c r="H34" s="369"/>
      <c r="I34" s="545"/>
      <c r="J34" s="545"/>
      <c r="K34" s="59" t="s">
        <v>267</v>
      </c>
      <c r="L34" s="59">
        <v>0</v>
      </c>
      <c r="M34" s="59">
        <v>70178.233999999997</v>
      </c>
      <c r="N34" s="53">
        <v>109801.78</v>
      </c>
    </row>
    <row r="35" spans="1:14" ht="50.25" customHeight="1" x14ac:dyDescent="0.25">
      <c r="A35" s="316" t="s">
        <v>99</v>
      </c>
      <c r="B35" s="319">
        <v>72470</v>
      </c>
      <c r="C35" s="319" t="s">
        <v>13</v>
      </c>
      <c r="D35" s="386" t="s">
        <v>578</v>
      </c>
      <c r="E35" s="386" t="s">
        <v>299</v>
      </c>
      <c r="F35" s="319" t="s">
        <v>101</v>
      </c>
      <c r="G35" s="319">
        <f>G38</f>
        <v>0</v>
      </c>
      <c r="H35" s="319" t="str">
        <f t="shared" ref="H35:J35" si="13">H38</f>
        <v>х</v>
      </c>
      <c r="I35" s="319" t="str">
        <f t="shared" si="13"/>
        <v>х</v>
      </c>
      <c r="J35" s="343">
        <f t="shared" si="13"/>
        <v>1100</v>
      </c>
      <c r="K35" s="179" t="s">
        <v>265</v>
      </c>
      <c r="L35" s="58">
        <f>L36+L37</f>
        <v>0</v>
      </c>
      <c r="M35" s="58">
        <f t="shared" ref="M35:N35" si="14">M36+M37</f>
        <v>107212.76</v>
      </c>
      <c r="N35" s="58">
        <f t="shared" si="14"/>
        <v>694815.44</v>
      </c>
    </row>
    <row r="36" spans="1:14" ht="50.25" customHeight="1" x14ac:dyDescent="0.25">
      <c r="A36" s="317"/>
      <c r="B36" s="320"/>
      <c r="C36" s="320"/>
      <c r="D36" s="387"/>
      <c r="E36" s="387"/>
      <c r="F36" s="320"/>
      <c r="G36" s="320"/>
      <c r="H36" s="320"/>
      <c r="I36" s="320"/>
      <c r="J36" s="344"/>
      <c r="K36" s="179" t="s">
        <v>266</v>
      </c>
      <c r="L36" s="58">
        <f>L38</f>
        <v>0</v>
      </c>
      <c r="M36" s="58">
        <f t="shared" ref="M36:N36" si="15">M38</f>
        <v>105485.89</v>
      </c>
      <c r="N36" s="58">
        <f t="shared" si="15"/>
        <v>683624.1</v>
      </c>
    </row>
    <row r="37" spans="1:14" ht="50.25" customHeight="1" x14ac:dyDescent="0.25">
      <c r="A37" s="318"/>
      <c r="B37" s="321"/>
      <c r="C37" s="321"/>
      <c r="D37" s="388"/>
      <c r="E37" s="388"/>
      <c r="F37" s="321"/>
      <c r="G37" s="321"/>
      <c r="H37" s="321"/>
      <c r="I37" s="321"/>
      <c r="J37" s="345"/>
      <c r="K37" s="179" t="s">
        <v>267</v>
      </c>
      <c r="L37" s="58">
        <f>L39</f>
        <v>0</v>
      </c>
      <c r="M37" s="58">
        <f t="shared" ref="M37:N37" si="16">M39</f>
        <v>1726.87</v>
      </c>
      <c r="N37" s="58">
        <f t="shared" si="16"/>
        <v>11191.34</v>
      </c>
    </row>
    <row r="38" spans="1:14" s="27" customFormat="1" ht="12.75" x14ac:dyDescent="0.2">
      <c r="A38" s="374" t="s">
        <v>99</v>
      </c>
      <c r="B38" s="380">
        <v>72470</v>
      </c>
      <c r="C38" s="378" t="s">
        <v>83</v>
      </c>
      <c r="D38" s="378" t="s">
        <v>579</v>
      </c>
      <c r="E38" s="378" t="s">
        <v>79</v>
      </c>
      <c r="F38" s="380" t="s">
        <v>101</v>
      </c>
      <c r="G38" s="380">
        <v>0</v>
      </c>
      <c r="H38" s="380" t="s">
        <v>85</v>
      </c>
      <c r="I38" s="380" t="s">
        <v>85</v>
      </c>
      <c r="J38" s="366">
        <v>1100</v>
      </c>
      <c r="K38" s="59" t="s">
        <v>266</v>
      </c>
      <c r="L38" s="60">
        <v>0</v>
      </c>
      <c r="M38" s="60">
        <v>105485.89</v>
      </c>
      <c r="N38" s="60">
        <v>683624.1</v>
      </c>
    </row>
    <row r="39" spans="1:14" s="27" customFormat="1" ht="12.75" x14ac:dyDescent="0.2">
      <c r="A39" s="375"/>
      <c r="B39" s="381"/>
      <c r="C39" s="379"/>
      <c r="D39" s="379"/>
      <c r="E39" s="379"/>
      <c r="F39" s="381"/>
      <c r="G39" s="381"/>
      <c r="H39" s="381"/>
      <c r="I39" s="381"/>
      <c r="J39" s="367"/>
      <c r="K39" s="59" t="s">
        <v>267</v>
      </c>
      <c r="L39" s="60">
        <v>0</v>
      </c>
      <c r="M39" s="60">
        <v>1726.87</v>
      </c>
      <c r="N39" s="60">
        <v>11191.34</v>
      </c>
    </row>
  </sheetData>
  <mergeCells count="131">
    <mergeCell ref="I10:I12"/>
    <mergeCell ref="A10:A12"/>
    <mergeCell ref="B10:B12"/>
    <mergeCell ref="C10:C12"/>
    <mergeCell ref="D10:D12"/>
    <mergeCell ref="E10:E12"/>
    <mergeCell ref="J13:J15"/>
    <mergeCell ref="N6:N8"/>
    <mergeCell ref="M2:N2"/>
    <mergeCell ref="A3:K3"/>
    <mergeCell ref="A5:A8"/>
    <mergeCell ref="B5:B8"/>
    <mergeCell ref="C5:C8"/>
    <mergeCell ref="D5:D8"/>
    <mergeCell ref="K5:N5"/>
    <mergeCell ref="E5:J5"/>
    <mergeCell ref="E6:E8"/>
    <mergeCell ref="F6:F8"/>
    <mergeCell ref="G6:H6"/>
    <mergeCell ref="G7:H7"/>
    <mergeCell ref="I6:I8"/>
    <mergeCell ref="J6:J8"/>
    <mergeCell ref="K6:K8"/>
    <mergeCell ref="L6:L8"/>
    <mergeCell ref="M6:M8"/>
    <mergeCell ref="F33:F34"/>
    <mergeCell ref="G33:G34"/>
    <mergeCell ref="H33:H34"/>
    <mergeCell ref="I33:I34"/>
    <mergeCell ref="C33:C34"/>
    <mergeCell ref="D33:D34"/>
    <mergeCell ref="E33:E34"/>
    <mergeCell ref="J10:J12"/>
    <mergeCell ref="J28:J29"/>
    <mergeCell ref="D25:D27"/>
    <mergeCell ref="E25:E27"/>
    <mergeCell ref="F25:F27"/>
    <mergeCell ref="G25:G27"/>
    <mergeCell ref="H25:H27"/>
    <mergeCell ref="I25:I27"/>
    <mergeCell ref="C23:C24"/>
    <mergeCell ref="D23:D24"/>
    <mergeCell ref="F30:F32"/>
    <mergeCell ref="F13:F15"/>
    <mergeCell ref="G13:G15"/>
    <mergeCell ref="H13:H15"/>
    <mergeCell ref="I13:I15"/>
    <mergeCell ref="E16:E19"/>
    <mergeCell ref="A16:A17"/>
    <mergeCell ref="B16:B17"/>
    <mergeCell ref="C16:C17"/>
    <mergeCell ref="F10:F12"/>
    <mergeCell ref="G10:G12"/>
    <mergeCell ref="H10:H12"/>
    <mergeCell ref="J25:J27"/>
    <mergeCell ref="A13:A15"/>
    <mergeCell ref="B13:B15"/>
    <mergeCell ref="C13:C15"/>
    <mergeCell ref="D13:D15"/>
    <mergeCell ref="E13:E15"/>
    <mergeCell ref="F23:F24"/>
    <mergeCell ref="G23:G24"/>
    <mergeCell ref="H23:H24"/>
    <mergeCell ref="I23:I24"/>
    <mergeCell ref="A18:A19"/>
    <mergeCell ref="B18:B19"/>
    <mergeCell ref="C18:C19"/>
    <mergeCell ref="D16:D19"/>
    <mergeCell ref="E23:E24"/>
    <mergeCell ref="A25:A27"/>
    <mergeCell ref="B25:B27"/>
    <mergeCell ref="C25:C27"/>
    <mergeCell ref="F16:F19"/>
    <mergeCell ref="G16:G19"/>
    <mergeCell ref="B35:B37"/>
    <mergeCell ref="C35:C37"/>
    <mergeCell ref="B38:B39"/>
    <mergeCell ref="J20:J22"/>
    <mergeCell ref="J23:J24"/>
    <mergeCell ref="H16:H19"/>
    <mergeCell ref="I16:I19"/>
    <mergeCell ref="J16:J19"/>
    <mergeCell ref="C38:C39"/>
    <mergeCell ref="D35:D37"/>
    <mergeCell ref="D38:D39"/>
    <mergeCell ref="J30:J32"/>
    <mergeCell ref="J33:J34"/>
    <mergeCell ref="B28:B29"/>
    <mergeCell ref="C28:C29"/>
    <mergeCell ref="D28:D29"/>
    <mergeCell ref="E28:E29"/>
    <mergeCell ref="F28:F29"/>
    <mergeCell ref="G28:G29"/>
    <mergeCell ref="H28:H29"/>
    <mergeCell ref="I28:I29"/>
    <mergeCell ref="A30:A32"/>
    <mergeCell ref="B30:B32"/>
    <mergeCell ref="C30:C32"/>
    <mergeCell ref="D30:D32"/>
    <mergeCell ref="E30:E32"/>
    <mergeCell ref="F20:F22"/>
    <mergeCell ref="G20:G22"/>
    <mergeCell ref="H20:H22"/>
    <mergeCell ref="I20:I22"/>
    <mergeCell ref="A20:A22"/>
    <mergeCell ref="B20:B22"/>
    <mergeCell ref="C20:C22"/>
    <mergeCell ref="D20:D22"/>
    <mergeCell ref="E20:E22"/>
    <mergeCell ref="A23:A24"/>
    <mergeCell ref="B23:B24"/>
    <mergeCell ref="G30:G32"/>
    <mergeCell ref="H30:H32"/>
    <mergeCell ref="I30:I32"/>
    <mergeCell ref="A28:A29"/>
    <mergeCell ref="A33:A34"/>
    <mergeCell ref="B33:B34"/>
    <mergeCell ref="J35:J37"/>
    <mergeCell ref="J38:J39"/>
    <mergeCell ref="E35:E37"/>
    <mergeCell ref="E38:E39"/>
    <mergeCell ref="F35:F37"/>
    <mergeCell ref="F38:F39"/>
    <mergeCell ref="G35:G37"/>
    <mergeCell ref="G38:G39"/>
    <mergeCell ref="H35:H37"/>
    <mergeCell ref="H38:H39"/>
    <mergeCell ref="I35:I37"/>
    <mergeCell ref="I38:I39"/>
    <mergeCell ref="A35:A37"/>
    <mergeCell ref="A38:A39"/>
  </mergeCells>
  <phoneticPr fontId="23" type="noConversion"/>
  <printOptions horizontalCentered="1"/>
  <pageMargins left="0.25" right="0.25" top="0.75" bottom="0.75" header="0.3" footer="0.3"/>
  <pageSetup paperSize="9" scale="52"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N25"/>
  <sheetViews>
    <sheetView topLeftCell="A15" zoomScale="60" zoomScaleNormal="60" workbookViewId="0">
      <selection activeCell="J25" sqref="J25"/>
    </sheetView>
  </sheetViews>
  <sheetFormatPr defaultColWidth="8.85546875" defaultRowHeight="15.75" x14ac:dyDescent="0.25"/>
  <cols>
    <col min="1" max="2" width="15.140625" style="25" customWidth="1"/>
    <col min="3" max="3" width="38.28515625" style="25" customWidth="1"/>
    <col min="4" max="4" width="53.85546875" style="25" customWidth="1"/>
    <col min="5" max="5" width="26.5703125" style="27" customWidth="1"/>
    <col min="6" max="6" width="11.140625" style="36" customWidth="1"/>
    <col min="7" max="7" width="11.42578125" style="36" customWidth="1"/>
    <col min="8" max="8" width="16.140625" style="36" customWidth="1"/>
    <col min="9" max="10" width="14.85546875" style="36" customWidth="1"/>
    <col min="11" max="11" width="17.85546875" style="48" customWidth="1"/>
    <col min="12" max="14" width="18.42578125" style="48" customWidth="1"/>
    <col min="15" max="16384" width="8.85546875" style="25"/>
  </cols>
  <sheetData>
    <row r="2" spans="1:14" ht="52.5" customHeight="1" x14ac:dyDescent="0.25">
      <c r="M2" s="352" t="s">
        <v>215</v>
      </c>
      <c r="N2" s="352"/>
    </row>
    <row r="3" spans="1:14" ht="22.5" customHeight="1" x14ac:dyDescent="0.25">
      <c r="A3" s="354" t="s">
        <v>234</v>
      </c>
      <c r="B3" s="354"/>
      <c r="C3" s="354"/>
      <c r="D3" s="354"/>
      <c r="E3" s="354"/>
      <c r="F3" s="354"/>
      <c r="G3" s="354"/>
      <c r="H3" s="354"/>
      <c r="I3" s="354"/>
      <c r="J3" s="354"/>
      <c r="K3" s="354"/>
      <c r="L3" s="32"/>
      <c r="M3" s="32"/>
      <c r="N3" s="32"/>
    </row>
    <row r="4" spans="1:14" ht="15.75" customHeight="1" x14ac:dyDescent="0.25"/>
    <row r="5" spans="1:14" ht="30" customHeight="1" x14ac:dyDescent="0.25">
      <c r="A5" s="309" t="s">
        <v>91</v>
      </c>
      <c r="B5" s="309" t="s">
        <v>4</v>
      </c>
      <c r="C5" s="355" t="s">
        <v>50</v>
      </c>
      <c r="D5" s="355" t="s">
        <v>89</v>
      </c>
      <c r="E5" s="349" t="s">
        <v>17</v>
      </c>
      <c r="F5" s="360"/>
      <c r="G5" s="360"/>
      <c r="H5" s="360"/>
      <c r="I5" s="535"/>
      <c r="J5" s="536"/>
      <c r="K5" s="362" t="s">
        <v>213</v>
      </c>
      <c r="L5" s="363"/>
      <c r="M5" s="363"/>
      <c r="N5" s="364"/>
    </row>
    <row r="6" spans="1:14" ht="30" customHeight="1" x14ac:dyDescent="0.25">
      <c r="A6" s="309"/>
      <c r="B6" s="309"/>
      <c r="C6" s="358"/>
      <c r="D6" s="358"/>
      <c r="E6" s="309" t="s">
        <v>18</v>
      </c>
      <c r="F6" s="309" t="s">
        <v>88</v>
      </c>
      <c r="G6" s="349" t="s">
        <v>90</v>
      </c>
      <c r="H6" s="535"/>
      <c r="I6" s="535"/>
      <c r="J6" s="536"/>
      <c r="K6" s="559" t="s">
        <v>268</v>
      </c>
      <c r="L6" s="346" t="s">
        <v>251</v>
      </c>
      <c r="M6" s="346" t="s">
        <v>252</v>
      </c>
      <c r="N6" s="346" t="s">
        <v>269</v>
      </c>
    </row>
    <row r="7" spans="1:14" ht="19.5" customHeight="1" x14ac:dyDescent="0.25">
      <c r="A7" s="309"/>
      <c r="B7" s="309"/>
      <c r="C7" s="358"/>
      <c r="D7" s="358"/>
      <c r="E7" s="560"/>
      <c r="F7" s="560"/>
      <c r="G7" s="349" t="s">
        <v>251</v>
      </c>
      <c r="H7" s="536"/>
      <c r="I7" s="563" t="s">
        <v>252</v>
      </c>
      <c r="J7" s="309" t="s">
        <v>269</v>
      </c>
      <c r="K7" s="560"/>
      <c r="L7" s="527"/>
      <c r="M7" s="527"/>
      <c r="N7" s="527"/>
    </row>
    <row r="8" spans="1:14" x14ac:dyDescent="0.25">
      <c r="A8" s="309"/>
      <c r="B8" s="309"/>
      <c r="C8" s="533"/>
      <c r="D8" s="359"/>
      <c r="E8" s="560"/>
      <c r="F8" s="560"/>
      <c r="G8" s="24"/>
      <c r="H8" s="69" t="s">
        <v>54</v>
      </c>
      <c r="I8" s="564"/>
      <c r="J8" s="558"/>
      <c r="K8" s="560"/>
      <c r="L8" s="528"/>
      <c r="M8" s="528"/>
      <c r="N8" s="528"/>
    </row>
    <row r="9" spans="1:14" x14ac:dyDescent="0.25">
      <c r="A9" s="28">
        <v>1</v>
      </c>
      <c r="B9" s="28">
        <v>2</v>
      </c>
      <c r="C9" s="28">
        <v>3</v>
      </c>
      <c r="D9" s="28">
        <v>4</v>
      </c>
      <c r="E9" s="28">
        <v>5</v>
      </c>
      <c r="F9" s="24">
        <v>6</v>
      </c>
      <c r="G9" s="24">
        <v>7</v>
      </c>
      <c r="H9" s="24">
        <v>8</v>
      </c>
      <c r="I9" s="24">
        <v>9</v>
      </c>
      <c r="J9" s="24">
        <v>10</v>
      </c>
      <c r="K9" s="28">
        <v>11</v>
      </c>
      <c r="L9" s="28">
        <v>12</v>
      </c>
      <c r="M9" s="28">
        <v>13</v>
      </c>
      <c r="N9" s="28">
        <v>14</v>
      </c>
    </row>
    <row r="10" spans="1:14" ht="27" customHeight="1" x14ac:dyDescent="0.3">
      <c r="A10" s="328">
        <v>10</v>
      </c>
      <c r="B10" s="328" t="s">
        <v>13</v>
      </c>
      <c r="C10" s="416" t="s">
        <v>13</v>
      </c>
      <c r="D10" s="561" t="s">
        <v>103</v>
      </c>
      <c r="E10" s="416" t="s">
        <v>13</v>
      </c>
      <c r="F10" s="416" t="s">
        <v>13</v>
      </c>
      <c r="G10" s="416" t="s">
        <v>13</v>
      </c>
      <c r="H10" s="328" t="s">
        <v>13</v>
      </c>
      <c r="I10" s="328" t="s">
        <v>13</v>
      </c>
      <c r="J10" s="328" t="s">
        <v>13</v>
      </c>
      <c r="K10" s="54" t="s">
        <v>265</v>
      </c>
      <c r="L10" s="54">
        <f>L11+L12</f>
        <v>7591.2</v>
      </c>
      <c r="M10" s="54">
        <f>M11+M12</f>
        <v>8555.4</v>
      </c>
      <c r="N10" s="54">
        <f>N11+N12</f>
        <v>8852.85</v>
      </c>
    </row>
    <row r="11" spans="1:14" ht="27" customHeight="1" x14ac:dyDescent="0.3">
      <c r="A11" s="329"/>
      <c r="B11" s="329"/>
      <c r="C11" s="417"/>
      <c r="D11" s="562"/>
      <c r="E11" s="417"/>
      <c r="F11" s="417"/>
      <c r="G11" s="417"/>
      <c r="H11" s="329"/>
      <c r="I11" s="329"/>
      <c r="J11" s="329"/>
      <c r="K11" s="54" t="s">
        <v>266</v>
      </c>
      <c r="L11" s="54">
        <f t="shared" ref="L11:N12" si="0">L14+L19+L23</f>
        <v>0</v>
      </c>
      <c r="M11" s="54">
        <f t="shared" si="0"/>
        <v>0</v>
      </c>
      <c r="N11" s="54">
        <f t="shared" si="0"/>
        <v>0</v>
      </c>
    </row>
    <row r="12" spans="1:14" ht="27" customHeight="1" x14ac:dyDescent="0.3">
      <c r="A12" s="329"/>
      <c r="B12" s="329"/>
      <c r="C12" s="417"/>
      <c r="D12" s="562"/>
      <c r="E12" s="417"/>
      <c r="F12" s="417"/>
      <c r="G12" s="417"/>
      <c r="H12" s="329"/>
      <c r="I12" s="329"/>
      <c r="J12" s="329"/>
      <c r="K12" s="54" t="s">
        <v>267</v>
      </c>
      <c r="L12" s="54">
        <f t="shared" si="0"/>
        <v>7591.2</v>
      </c>
      <c r="M12" s="54">
        <f t="shared" si="0"/>
        <v>8555.4</v>
      </c>
      <c r="N12" s="54">
        <f t="shared" si="0"/>
        <v>8852.85</v>
      </c>
    </row>
    <row r="13" spans="1:14" ht="147" customHeight="1" x14ac:dyDescent="0.25">
      <c r="A13" s="316" t="s">
        <v>219</v>
      </c>
      <c r="B13" s="316" t="s">
        <v>274</v>
      </c>
      <c r="C13" s="319" t="s">
        <v>13</v>
      </c>
      <c r="D13" s="556" t="s">
        <v>289</v>
      </c>
      <c r="E13" s="169" t="s">
        <v>561</v>
      </c>
      <c r="F13" s="165" t="s">
        <v>69</v>
      </c>
      <c r="G13" s="165">
        <v>56</v>
      </c>
      <c r="H13" s="164" t="s">
        <v>85</v>
      </c>
      <c r="I13" s="164" t="s">
        <v>270</v>
      </c>
      <c r="J13" s="164" t="s">
        <v>270</v>
      </c>
      <c r="K13" s="55" t="s">
        <v>265</v>
      </c>
      <c r="L13" s="55">
        <f>L16+L17</f>
        <v>1003.2</v>
      </c>
      <c r="M13" s="55">
        <f t="shared" ref="M13:N13" si="1">M16+M17</f>
        <v>1003.2</v>
      </c>
      <c r="N13" s="55">
        <f t="shared" si="1"/>
        <v>1003.2</v>
      </c>
    </row>
    <row r="14" spans="1:14" ht="110.25" customHeight="1" x14ac:dyDescent="0.25">
      <c r="A14" s="317"/>
      <c r="B14" s="317"/>
      <c r="C14" s="320"/>
      <c r="D14" s="557"/>
      <c r="E14" s="386" t="s">
        <v>537</v>
      </c>
      <c r="F14" s="319"/>
      <c r="G14" s="319">
        <v>20</v>
      </c>
      <c r="H14" s="316" t="s">
        <v>85</v>
      </c>
      <c r="I14" s="316" t="s">
        <v>271</v>
      </c>
      <c r="J14" s="316" t="s">
        <v>271</v>
      </c>
      <c r="K14" s="55" t="s">
        <v>266</v>
      </c>
      <c r="L14" s="55">
        <v>0</v>
      </c>
      <c r="M14" s="55">
        <v>0</v>
      </c>
      <c r="N14" s="55">
        <v>0</v>
      </c>
    </row>
    <row r="15" spans="1:14" ht="105" customHeight="1" x14ac:dyDescent="0.25">
      <c r="A15" s="317"/>
      <c r="B15" s="317"/>
      <c r="C15" s="320"/>
      <c r="D15" s="557"/>
      <c r="E15" s="388"/>
      <c r="F15" s="321"/>
      <c r="G15" s="321"/>
      <c r="H15" s="318"/>
      <c r="I15" s="318"/>
      <c r="J15" s="318"/>
      <c r="K15" s="55" t="s">
        <v>267</v>
      </c>
      <c r="L15" s="55">
        <f>L16+L17</f>
        <v>1003.2</v>
      </c>
      <c r="M15" s="55">
        <f t="shared" ref="M15:N15" si="2">M16+M17</f>
        <v>1003.2</v>
      </c>
      <c r="N15" s="55">
        <f t="shared" si="2"/>
        <v>1003.2</v>
      </c>
    </row>
    <row r="16" spans="1:14" s="27" customFormat="1" ht="22.5" customHeight="1" x14ac:dyDescent="0.2">
      <c r="A16" s="31" t="s">
        <v>219</v>
      </c>
      <c r="B16" s="31" t="s">
        <v>274</v>
      </c>
      <c r="C16" s="49" t="s">
        <v>149</v>
      </c>
      <c r="D16" s="29" t="s">
        <v>275</v>
      </c>
      <c r="E16" s="29" t="s">
        <v>190</v>
      </c>
      <c r="F16" s="24" t="s">
        <v>69</v>
      </c>
      <c r="G16" s="24">
        <v>56</v>
      </c>
      <c r="H16" s="177" t="s">
        <v>194</v>
      </c>
      <c r="I16" s="167" t="s">
        <v>270</v>
      </c>
      <c r="J16" s="167" t="s">
        <v>270</v>
      </c>
      <c r="K16" s="56" t="s">
        <v>267</v>
      </c>
      <c r="L16" s="56">
        <v>739.2</v>
      </c>
      <c r="M16" s="56">
        <v>739.2</v>
      </c>
      <c r="N16" s="56">
        <v>739.2</v>
      </c>
    </row>
    <row r="17" spans="1:14" s="27" customFormat="1" ht="24.75" customHeight="1" x14ac:dyDescent="0.2">
      <c r="A17" s="31" t="s">
        <v>219</v>
      </c>
      <c r="B17" s="31" t="s">
        <v>274</v>
      </c>
      <c r="C17" s="49" t="s">
        <v>149</v>
      </c>
      <c r="D17" s="29" t="s">
        <v>276</v>
      </c>
      <c r="E17" s="29" t="s">
        <v>190</v>
      </c>
      <c r="F17" s="24" t="s">
        <v>69</v>
      </c>
      <c r="G17" s="24">
        <v>20</v>
      </c>
      <c r="H17" s="177" t="s">
        <v>194</v>
      </c>
      <c r="I17" s="167" t="s">
        <v>271</v>
      </c>
      <c r="J17" s="167" t="s">
        <v>271</v>
      </c>
      <c r="K17" s="56" t="s">
        <v>267</v>
      </c>
      <c r="L17" s="56">
        <v>264</v>
      </c>
      <c r="M17" s="56">
        <v>264</v>
      </c>
      <c r="N17" s="56">
        <v>264</v>
      </c>
    </row>
    <row r="18" spans="1:14" ht="51.75" customHeight="1" x14ac:dyDescent="0.25">
      <c r="A18" s="316" t="s">
        <v>219</v>
      </c>
      <c r="B18" s="316" t="s">
        <v>277</v>
      </c>
      <c r="C18" s="319" t="s">
        <v>13</v>
      </c>
      <c r="D18" s="556" t="s">
        <v>286</v>
      </c>
      <c r="E18" s="386" t="s">
        <v>538</v>
      </c>
      <c r="F18" s="319" t="s">
        <v>101</v>
      </c>
      <c r="G18" s="319">
        <f>G21</f>
        <v>28</v>
      </c>
      <c r="H18" s="316" t="s">
        <v>85</v>
      </c>
      <c r="I18" s="316" t="s">
        <v>260</v>
      </c>
      <c r="J18" s="316" t="s">
        <v>260</v>
      </c>
      <c r="K18" s="55" t="s">
        <v>265</v>
      </c>
      <c r="L18" s="55">
        <f>SUM(L21)</f>
        <v>6588</v>
      </c>
      <c r="M18" s="55">
        <f>M21</f>
        <v>7152.2</v>
      </c>
      <c r="N18" s="55">
        <f>N21</f>
        <v>7649.65</v>
      </c>
    </row>
    <row r="19" spans="1:14" ht="51.75" customHeight="1" x14ac:dyDescent="0.25">
      <c r="A19" s="317"/>
      <c r="B19" s="317"/>
      <c r="C19" s="320"/>
      <c r="D19" s="557"/>
      <c r="E19" s="387"/>
      <c r="F19" s="320"/>
      <c r="G19" s="320"/>
      <c r="H19" s="317"/>
      <c r="I19" s="317"/>
      <c r="J19" s="317"/>
      <c r="K19" s="55" t="s">
        <v>266</v>
      </c>
      <c r="L19" s="55">
        <v>0</v>
      </c>
      <c r="M19" s="55">
        <v>0</v>
      </c>
      <c r="N19" s="55">
        <v>0</v>
      </c>
    </row>
    <row r="20" spans="1:14" ht="51.75" customHeight="1" x14ac:dyDescent="0.25">
      <c r="A20" s="317"/>
      <c r="B20" s="317"/>
      <c r="C20" s="320"/>
      <c r="D20" s="557"/>
      <c r="E20" s="387"/>
      <c r="F20" s="320"/>
      <c r="G20" s="320"/>
      <c r="H20" s="317"/>
      <c r="I20" s="317"/>
      <c r="J20" s="317"/>
      <c r="K20" s="55" t="s">
        <v>267</v>
      </c>
      <c r="L20" s="55">
        <f>L21</f>
        <v>6588</v>
      </c>
      <c r="M20" s="55">
        <f t="shared" ref="M20:N20" si="3">M21</f>
        <v>7152.2</v>
      </c>
      <c r="N20" s="55">
        <f t="shared" si="3"/>
        <v>7649.65</v>
      </c>
    </row>
    <row r="21" spans="1:14" s="27" customFormat="1" ht="89.25" customHeight="1" x14ac:dyDescent="0.2">
      <c r="A21" s="31" t="s">
        <v>219</v>
      </c>
      <c r="B21" s="31" t="s">
        <v>277</v>
      </c>
      <c r="C21" s="38" t="s">
        <v>189</v>
      </c>
      <c r="D21" s="34" t="s">
        <v>290</v>
      </c>
      <c r="E21" s="29" t="s">
        <v>191</v>
      </c>
      <c r="F21" s="24" t="s">
        <v>101</v>
      </c>
      <c r="G21" s="24">
        <v>28</v>
      </c>
      <c r="H21" s="177" t="s">
        <v>194</v>
      </c>
      <c r="I21" s="167" t="s">
        <v>260</v>
      </c>
      <c r="J21" s="167" t="s">
        <v>260</v>
      </c>
      <c r="K21" s="56" t="s">
        <v>267</v>
      </c>
      <c r="L21" s="56">
        <v>6588</v>
      </c>
      <c r="M21" s="56">
        <v>7152.2</v>
      </c>
      <c r="N21" s="56">
        <v>7649.65</v>
      </c>
    </row>
    <row r="22" spans="1:14" ht="55.5" customHeight="1" x14ac:dyDescent="0.25">
      <c r="A22" s="316" t="s">
        <v>219</v>
      </c>
      <c r="B22" s="316" t="s">
        <v>278</v>
      </c>
      <c r="C22" s="319" t="s">
        <v>13</v>
      </c>
      <c r="D22" s="556" t="s">
        <v>291</v>
      </c>
      <c r="E22" s="386" t="s">
        <v>539</v>
      </c>
      <c r="F22" s="319" t="s">
        <v>69</v>
      </c>
      <c r="G22" s="319">
        <f>G25</f>
        <v>0</v>
      </c>
      <c r="H22" s="316" t="s">
        <v>85</v>
      </c>
      <c r="I22" s="316" t="s">
        <v>219</v>
      </c>
      <c r="J22" s="316" t="s">
        <v>219</v>
      </c>
      <c r="K22" s="55" t="s">
        <v>265</v>
      </c>
      <c r="L22" s="55">
        <f>L25</f>
        <v>0</v>
      </c>
      <c r="M22" s="55">
        <f>M25</f>
        <v>400</v>
      </c>
      <c r="N22" s="55">
        <f>N25</f>
        <v>200</v>
      </c>
    </row>
    <row r="23" spans="1:14" ht="55.5" customHeight="1" x14ac:dyDescent="0.25">
      <c r="A23" s="317"/>
      <c r="B23" s="317"/>
      <c r="C23" s="320"/>
      <c r="D23" s="557"/>
      <c r="E23" s="387"/>
      <c r="F23" s="320"/>
      <c r="G23" s="320"/>
      <c r="H23" s="317"/>
      <c r="I23" s="317"/>
      <c r="J23" s="317"/>
      <c r="K23" s="55" t="s">
        <v>266</v>
      </c>
      <c r="L23" s="55">
        <v>0</v>
      </c>
      <c r="M23" s="55">
        <v>0</v>
      </c>
      <c r="N23" s="55">
        <v>0</v>
      </c>
    </row>
    <row r="24" spans="1:14" ht="55.5" customHeight="1" x14ac:dyDescent="0.25">
      <c r="A24" s="317"/>
      <c r="B24" s="317"/>
      <c r="C24" s="320"/>
      <c r="D24" s="557"/>
      <c r="E24" s="387"/>
      <c r="F24" s="320"/>
      <c r="G24" s="320"/>
      <c r="H24" s="317"/>
      <c r="I24" s="317"/>
      <c r="J24" s="317"/>
      <c r="K24" s="55" t="s">
        <v>267</v>
      </c>
      <c r="L24" s="55">
        <f>L25</f>
        <v>0</v>
      </c>
      <c r="M24" s="55">
        <f t="shared" ref="M24:N24" si="4">M25</f>
        <v>400</v>
      </c>
      <c r="N24" s="55">
        <f t="shared" si="4"/>
        <v>200</v>
      </c>
    </row>
    <row r="25" spans="1:14" s="27" customFormat="1" ht="34.5" customHeight="1" x14ac:dyDescent="0.2">
      <c r="A25" s="31" t="s">
        <v>219</v>
      </c>
      <c r="B25" s="31" t="s">
        <v>278</v>
      </c>
      <c r="C25" s="49" t="s">
        <v>149</v>
      </c>
      <c r="D25" s="34" t="s">
        <v>292</v>
      </c>
      <c r="E25" s="29" t="s">
        <v>193</v>
      </c>
      <c r="F25" s="24" t="s">
        <v>69</v>
      </c>
      <c r="G25" s="24">
        <v>0</v>
      </c>
      <c r="H25" s="31" t="s">
        <v>85</v>
      </c>
      <c r="I25" s="31" t="s">
        <v>219</v>
      </c>
      <c r="J25" s="31" t="s">
        <v>219</v>
      </c>
      <c r="K25" s="56" t="s">
        <v>267</v>
      </c>
      <c r="L25" s="67">
        <v>0</v>
      </c>
      <c r="M25" s="56">
        <v>400</v>
      </c>
      <c r="N25" s="56">
        <v>200</v>
      </c>
    </row>
  </sheetData>
  <mergeCells count="58">
    <mergeCell ref="L6:L8"/>
    <mergeCell ref="M6:M8"/>
    <mergeCell ref="N6:N8"/>
    <mergeCell ref="M2:N2"/>
    <mergeCell ref="A3:K3"/>
    <mergeCell ref="A5:A8"/>
    <mergeCell ref="B5:B8"/>
    <mergeCell ref="C5:C8"/>
    <mergeCell ref="D5:D8"/>
    <mergeCell ref="K5:N5"/>
    <mergeCell ref="E5:J5"/>
    <mergeCell ref="E6:E8"/>
    <mergeCell ref="F6:F8"/>
    <mergeCell ref="G6:J6"/>
    <mergeCell ref="G7:H7"/>
    <mergeCell ref="I7:I8"/>
    <mergeCell ref="J7:J8"/>
    <mergeCell ref="K6:K8"/>
    <mergeCell ref="A10:A12"/>
    <mergeCell ref="B10:B12"/>
    <mergeCell ref="C10:C12"/>
    <mergeCell ref="D10:D12"/>
    <mergeCell ref="E10:E12"/>
    <mergeCell ref="F10:F12"/>
    <mergeCell ref="G10:G12"/>
    <mergeCell ref="H10:H12"/>
    <mergeCell ref="I10:I12"/>
    <mergeCell ref="J10:J12"/>
    <mergeCell ref="A13:A15"/>
    <mergeCell ref="B13:B15"/>
    <mergeCell ref="C13:C15"/>
    <mergeCell ref="D13:D15"/>
    <mergeCell ref="E14:E15"/>
    <mergeCell ref="F14:F15"/>
    <mergeCell ref="G14:G15"/>
    <mergeCell ref="H14:H15"/>
    <mergeCell ref="I14:I15"/>
    <mergeCell ref="J14:J15"/>
    <mergeCell ref="A18:A20"/>
    <mergeCell ref="B18:B20"/>
    <mergeCell ref="C18:C20"/>
    <mergeCell ref="D18:D20"/>
    <mergeCell ref="E18:E20"/>
    <mergeCell ref="F18:F20"/>
    <mergeCell ref="G18:G20"/>
    <mergeCell ref="H18:H20"/>
    <mergeCell ref="I18:I20"/>
    <mergeCell ref="J18:J20"/>
    <mergeCell ref="A22:A24"/>
    <mergeCell ref="B22:B24"/>
    <mergeCell ref="C22:C24"/>
    <mergeCell ref="D22:D24"/>
    <mergeCell ref="E22:E24"/>
    <mergeCell ref="F22:F24"/>
    <mergeCell ref="G22:G24"/>
    <mergeCell ref="H22:H24"/>
    <mergeCell ref="I22:I24"/>
    <mergeCell ref="J22:J24"/>
  </mergeCells>
  <phoneticPr fontId="23" type="noConversion"/>
  <printOptions horizontalCentered="1"/>
  <pageMargins left="0.25" right="0.25" top="0.75" bottom="0.75" header="0.3" footer="0.3"/>
  <pageSetup paperSize="9" scale="50" fitToHeight="0" orientation="landscape" r:id="rId1"/>
  <headerFooter differentFirst="1">
    <oddHeader>&amp;C&amp;P</oddHeader>
  </headerFooter>
  <ignoredErrors>
    <ignoredError sqref="I16:I18 J16:J18 I25:J25 I21:J2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пример</vt:lpstr>
      <vt:lpstr>квартальный отчет Вариант 1</vt:lpstr>
      <vt:lpstr>01</vt:lpstr>
      <vt:lpstr>02</vt:lpstr>
      <vt:lpstr>3</vt:lpstr>
      <vt:lpstr>4</vt:lpstr>
      <vt:lpstr>5</vt:lpstr>
      <vt:lpstr>6</vt:lpstr>
      <vt:lpstr>7</vt:lpstr>
      <vt:lpstr>8</vt:lpstr>
      <vt:lpstr>9</vt:lpstr>
      <vt:lpstr>10</vt:lpstr>
      <vt:lpstr>'3'!Заголовки_для_печати</vt:lpstr>
      <vt:lpstr>'4'!Заголовки_для_печати</vt:lpstr>
      <vt:lpstr>'5'!Заголовки_для_печати</vt:lpstr>
      <vt:lpstr>'6'!Заголовки_для_печати</vt:lpstr>
      <vt:lpstr>'7'!Заголовки_для_печати</vt:lpstr>
      <vt:lpstr>'8'!Заголовки_для_печати</vt:lpstr>
      <vt:lpstr>'9'!Заголовки_для_печати</vt:lpstr>
      <vt:lpstr>'4'!Область_печати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Охотникова</dc:creator>
  <cp:lastModifiedBy>Богомолова Анна Петровна</cp:lastModifiedBy>
  <cp:lastPrinted>2023-01-09T12:50:29Z</cp:lastPrinted>
  <dcterms:created xsi:type="dcterms:W3CDTF">2020-09-17T13:48:54Z</dcterms:created>
  <dcterms:modified xsi:type="dcterms:W3CDTF">2023-01-13T09:09:42Z</dcterms:modified>
</cp:coreProperties>
</file>